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9" r:id="rId8"/>
    <sheet name="重点公告" sheetId="57"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6">OFFSET([1]市场表现!$O$4,0,(3-[1]市场表现!$B$10)*7+1,LOOKUP([1]市场表现!$B$10,{1,2,3},{51,103,154})+1,1)</definedName>
    <definedName name="_zs1" localSheetId="8">OFFSET([2]二级行业市场表现!$N$4,0,(3-[2]二级行业市场表现!$B$10)*6+1,LOOKUP([2]二级行业市场表现!$B$10,{1,2,3},{51,103,154}),1)</definedName>
    <definedName name="_zs1">OFFSET([1]市场表现!$O$4,0,(3-[1]市场表现!$B$10)*7+1,LOOKUP([1]市场表现!$B$10,{1,2,3},{51,103,154})+1,1)</definedName>
    <definedName name="_zs2" localSheetId="6">OFFSET([1]市场表现!$O$4,0,(3-[1]市场表现!$B$10)*7+2,LOOKUP([1]市场表现!$B$10,{1,2,3},{51,103,154})+1,1)</definedName>
    <definedName name="_zs2" localSheetId="8">OFFSET([2]二级行业市场表现!$N$4,0,(3-[2]二级行业市场表现!$B$10)*6+2,LOOKUP([2]二级行业市场表现!$B$10,{1,2,3},{51,103,154}),1)</definedName>
    <definedName name="_zs2">OFFSET([1]市场表现!$O$4,0,(3-[1]市场表现!$B$10)*7+2,LOOKUP([1]市场表现!$B$10,{1,2,3},{51,103,154})+1,1)</definedName>
    <definedName name="_zs3" localSheetId="6">OFFSET([1]市场表现!$O$4,0,(3-[1]市场表现!$B$10)*7+3,LOOKUP([1]市场表现!$B$10,{1,2,3},{51,103,154})+1,1)</definedName>
    <definedName name="_zs3" localSheetId="8">OFFSET([2]二级行业市场表现!$N$4,0,(3-[2]二级行业市场表现!$B$10)*6+3,LOOKUP([2]二级行业市场表现!$B$10,{1,2,3},{51,103,154}),1)</definedName>
    <definedName name="_zs3">OFFSET([1]市场表现!$O$4,0,(3-[1]市场表现!$B$10)*7+3,LOOKUP([1]市场表现!$B$10,{1,2,3},{51,103,154})+1,1)</definedName>
    <definedName name="_zs4" localSheetId="6">OFFSET([1]市场表现!$O$4,0,(3-[1]市场表现!$B$10)*7+4,LOOKUP([1]市场表现!$B$10,{1,2,3},{51,103,154})+1,1)</definedName>
    <definedName name="_zs4" localSheetId="8">OFFSET([2]二级行业市场表现!$N$4,0,(3-[2]二级行业市场表现!$B$10)*6+4,LOOKUP([2]二级行业市场表现!$B$10,{1,2,3},{51,103,154}),1)</definedName>
    <definedName name="_zs4">OFFSET([1]市场表现!$O$4,0,(3-[1]市场表现!$B$10)*7+4,LOOKUP([1]市场表现!$B$10,{1,2,3},{51,103,154})+1,1)</definedName>
    <definedName name="_zs5" localSheetId="6">OFFSET([1]市场表现!$O$4,0,(3-[1]市场表现!$B$10)*7+5,LOOKUP([1]市场表现!$B$10,{1,2,3},{51,103,154})+1,1)</definedName>
    <definedName name="_zs5" comment="增值服务III CI005366.WI" localSheetId="8">OFFSET([3]市场表现!$O$4,0,(3-[3]市场表现!$B$10)*7+5,LOOKUP([3]市场表现!$B$10,{1,2,3},{51,103,154})+1,1)</definedName>
    <definedName name="_zs5">OFFSET([1]市场表现!$O$4,0,(3-[1]市场表现!$B$10)*7+5,LOOKUP([1]市场表现!$B$10,{1,2,3},{51,103,154})+1,1)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6">OFFSET([2]二级行业市场表现!$N$4,0,(3-[2]二级行业市场表现!$B$10)*6,LOOKUP([2]二级行业市场表现!$B$10,{1,2,3},{51,103,154}),1)</definedName>
    <definedName name="date" localSheetId="8">OFFSET([2]二级行业市场表现!$N$4,0,(3-[2]二级行业市场表现!$B$10)*6,LOOKUP([2]二级行业市场表现!$B$10,{1,2,3},{51,103,154}),1)</definedName>
    <definedName name="date">OFFSET([2]二级行业市场表现!$N$4,0,(3-[2]二级行业市场表现!$B$10)*6,LOOKUP([2]二级行业市场表现!$B$10,{1,2,3},{51,103,154}),1)</definedName>
    <definedName name="fmdate">OFFSET([2]二级行业市场表现!$B$72,1,0,49,1)</definedName>
    <definedName name="fmIT">OFFSET([2]二级行业市场表现!$B$72,2,4,49,1)</definedName>
    <definedName name="fmsh00300">OFFSET([2]二级行业市场表现!$B$72,2,3,49,1)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6">OFFSET(#REF!,0,(#REF!),500)</definedName>
    <definedName name="meatprice" localSheetId="8">OFFSET(#REF!,0,(#REF!),500)</definedName>
    <definedName name="meatprice">OFFSET(#REF!,0,(#REF!),500)</definedName>
    <definedName name="meatpricedate" localSheetId="6">OFFSET(#REF!,0,0,500)</definedName>
    <definedName name="meatpricedate" localSheetId="8">OFFSET(#REF!,0,0,500)</definedName>
    <definedName name="meatpricedate">OFFSET(#REF!,0,0,500)</definedName>
    <definedName name="meatpriceunit" localSheetId="6">OFFSET(#REF!,0,(#REF!),1)</definedName>
    <definedName name="meatpriceunit" localSheetId="8">OFFSET(#REF!,0,(#REF!),1)</definedName>
    <definedName name="meatpriceunit">OFFSET(#REF!,0,(#REF!),1)</definedName>
    <definedName name="meatvol" localSheetId="6">OFFSET([4]国内维生素价格!$H$5,0,([4]国内维生素价格!$D$8),500)</definedName>
    <definedName name="meatvol" localSheetId="8">OFFSET(#REF!,0,(#REF!),500)</definedName>
    <definedName name="meatvol">OFFSET(国内维生素价格!$H$5,0,(国内维生素价格!$D$8),500)</definedName>
    <definedName name="meatvoldate" localSheetId="6">OFFSET([4]国内维生素价格!$H$5,0,0,500)</definedName>
    <definedName name="meatvoldate" localSheetId="8">OFFSET(#REF!,0,0,500)</definedName>
    <definedName name="meatvoldate">OFFSET(国内维生素价格!$H$5,0,0,500)</definedName>
    <definedName name="meatvolunit" localSheetId="6">OFFSET([4]国内维生素价格!$H$4,0,([4]国内维生素价格!$D$8),1)</definedName>
    <definedName name="meatvolunit" localSheetId="8">OFFSET(#REF!,0,(#REF!),1)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6">OFFSET(#REF!,0,7+(#REF!),500)</definedName>
    <definedName name="rpcl" localSheetId="8">OFFSET(#REF!,0,7+(#REF!),500)</definedName>
    <definedName name="rpcl">OFFSET(#REF!,0,7+(#REF!),500)</definedName>
    <definedName name="rpcldate" localSheetId="6">OFFSET(#REF!,0,0,500)</definedName>
    <definedName name="rpcldate" localSheetId="8">OFFSET(#REF!,0,0,500)</definedName>
    <definedName name="rpcldate">OFFSET(#REF!,0,0,500)</definedName>
    <definedName name="rpclunit" localSheetId="6">OFFSET(#REF!,0,7+(#REF!),1)</definedName>
    <definedName name="rpclunit" localSheetId="8">OFFSET(#REF!,0,7+(#REF!),1)</definedName>
    <definedName name="rpclunit">OFFSET(#REF!,0,7+(#REF!),1)</definedName>
    <definedName name="rpjg" localSheetId="6">OFFSET(#REF!,1,6+(#REF!)*2,500)</definedName>
    <definedName name="rpjg" localSheetId="8">OFFSET(#REF!,1,6+(#REF!)*2,500)</definedName>
    <definedName name="rpjg">OFFSET(#REF!,1,6+(#REF!)*2,500)</definedName>
    <definedName name="rpjgdate" localSheetId="6">OFFSET(#REF!,1,5+(#REF!)*2,500)</definedName>
    <definedName name="rpjgdate" localSheetId="8">OFFSET(#REF!,1,5+(#REF!)*2,500)</definedName>
    <definedName name="rpjgdate">OFFSET(#REF!,1,5+(#REF!)*2,500)</definedName>
    <definedName name="rpjgunit" comment="单位" localSheetId="6">OFFSET(#REF!,0,6+(#REF!)*2)</definedName>
    <definedName name="rpjgunit" comment="单位" localSheetId="8">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6">OFFSET([4]国内激素类价格!$L$5,0,([4]国内激素类价格!$D$8)*2-1,500)</definedName>
    <definedName name="whitewine" localSheetId="8">OFFSET(#REF!,0,(#REF!)*2-1,500)</definedName>
    <definedName name="whitewine">OFFSET(国内激素类价格!$L$5,0,(国内激素类价格!$D$8)*2-1,500)</definedName>
    <definedName name="whitewinegrowth" localSheetId="6">OFFSET([4]国内激素类价格!$L$5,0,([4]国内激素类价格!$D$8)*2,500)</definedName>
    <definedName name="whitewinegrowth" localSheetId="8">OFFSET(#REF!,0,(#REF!)*2,500)</definedName>
    <definedName name="whitewinegrowth">OFFSET(国内激素类价格!$L$5,0,(国内激素类价格!$D$8)*2,500)</definedName>
    <definedName name="winedate" localSheetId="6">OFFSET([4]国内激素类价格!$L$5,0,0,500)</definedName>
    <definedName name="winedate" localSheetId="8">OFFSET(#REF!,0,0,500)</definedName>
    <definedName name="winedate">OFFSET(国内激素类价格!$L$5,0,0,500)</definedName>
    <definedName name="winegrowthunit" localSheetId="6">OFFSET([4]国内激素类价格!$L$4,0,([4]国内激素类价格!$D$8)*2,1)</definedName>
    <definedName name="winegrowthunit" localSheetId="8">OFFSET(#REF!,0,(#REF!)*2,1)</definedName>
    <definedName name="winegrowthunit">OFFSET(国内激素类价格!$L$4,0,(国内激素类价格!$D$8)*2,1)</definedName>
    <definedName name="wineimport" localSheetId="6">OFFSET([4]国内激素类价格!#REF!,1,[4]国内激素类价格!$D$26,500)</definedName>
    <definedName name="wineimport" localSheetId="8">OFFSET(#REF!,1,#REF!,500)</definedName>
    <definedName name="wineimport">OFFSET(国内激素类价格!#REF!,1,国内激素类价格!$D$26,500)</definedName>
    <definedName name="wineimportunit" localSheetId="6">OFFSET([4]国内激素类价格!#REF!,0,[4]国内激素类价格!$D$26,1)</definedName>
    <definedName name="wineimportunit" localSheetId="8">OFFSET(#REF!,0,#REF!,1)</definedName>
    <definedName name="wineimportunit">OFFSET(国内激素类价格!#REF!,0,国内激素类价格!$D$26,1)</definedName>
    <definedName name="wineunit" localSheetId="6">OFFSET([4]国内激素类价格!$L$4,0,([4]国内激素类价格!$D$8)*2-1,1)</definedName>
    <definedName name="wineunit" localSheetId="8">OFFSET(#REF!,0,(#REF!)*2-1,1)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6">OFFSET([1]市场表现!$O$2,2,(3-[1]市场表现!$B$10)*7,LOOKUP([1]市场表现!$B$10,{1,2,3},{51,103,154})-1,1)</definedName>
    <definedName name="zsdate" localSheetId="8">OFFSET([3]市场表现!$O$2,2,(3-[3]市场表现!$B$10)*7,LOOKUP([3]市场表现!$B$10,{1,2,3},{51,103,154})-1,1)</definedName>
    <definedName name="zsdate">OFFSET([1]市场表现!$O$2,2,(3-[1]市场表现!$B$10)*7,LOOKUP([1]市场表现!$B$10,{1,2,3},{51,103,154})-1,1)</definedName>
  </definedNames>
  <calcPr calcId="125725"/>
</workbook>
</file>

<file path=xl/calcChain.xml><?xml version="1.0" encoding="utf-8"?>
<calcChain xmlns="http://schemas.openxmlformats.org/spreadsheetml/2006/main">
  <c r="C11" i="1"/>
  <c r="H7"/>
  <c r="H1" i="61"/>
  <c r="AX1"/>
  <c r="AD1"/>
  <c r="AF1"/>
  <c r="C17" i="60"/>
  <c r="AJ1" i="61"/>
  <c r="B14" i="60"/>
  <c r="X1" i="61"/>
  <c r="C11" i="60"/>
  <c r="B10"/>
  <c r="R1" i="61"/>
  <c r="C7" i="60"/>
  <c r="C9"/>
  <c r="N1" i="61"/>
  <c r="AH1"/>
  <c r="T1"/>
  <c r="B11" i="60"/>
  <c r="C12"/>
  <c r="B9"/>
  <c r="B12"/>
  <c r="C14"/>
  <c r="P1" i="61"/>
  <c r="B7" i="60"/>
  <c r="AL1" i="61"/>
  <c r="AN1"/>
  <c r="B13" i="60"/>
  <c r="C13"/>
  <c r="J1" i="61"/>
  <c r="H2" i="49"/>
  <c r="C10" i="60"/>
  <c r="B8"/>
  <c r="B15"/>
  <c r="B17"/>
  <c r="AV1" i="61"/>
  <c r="C8" i="60"/>
  <c r="AT1" i="61"/>
  <c r="AR1"/>
  <c r="V1"/>
  <c r="C15" i="60"/>
  <c r="AB1" i="61"/>
  <c r="Z1"/>
  <c r="C16" i="60"/>
  <c r="L1" i="61"/>
  <c r="AP1"/>
  <c r="B16" i="60"/>
  <c r="N5" i="49"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F187" l="1"/>
  <c r="H101"/>
  <c r="C113"/>
  <c r="E25"/>
  <c r="E52"/>
  <c r="G163"/>
  <c r="F72"/>
  <c r="E18"/>
  <c r="F140"/>
  <c r="D100"/>
  <c r="H146"/>
  <c r="G44"/>
  <c r="C124"/>
  <c r="H138"/>
  <c r="H131"/>
  <c r="D126"/>
  <c r="C140"/>
  <c r="E150"/>
  <c r="G102"/>
  <c r="C40"/>
  <c r="F77"/>
  <c r="H192"/>
  <c r="D118"/>
  <c r="C191"/>
  <c r="E136"/>
  <c r="D101"/>
  <c r="D46"/>
  <c r="H26"/>
  <c r="C164"/>
  <c r="F186"/>
  <c r="H84"/>
  <c r="G158"/>
  <c r="H173"/>
  <c r="C141"/>
  <c r="C150"/>
  <c r="F82"/>
  <c r="H113"/>
  <c r="C172"/>
  <c r="G116"/>
  <c r="G106"/>
  <c r="H49"/>
  <c r="G19"/>
  <c r="D70"/>
  <c r="G171"/>
  <c r="D75"/>
  <c r="G125"/>
  <c r="F51"/>
  <c r="C63"/>
  <c r="F98"/>
  <c r="F27"/>
  <c r="D84"/>
  <c r="G32"/>
  <c r="C135"/>
  <c r="R10" i="49"/>
  <c r="D169" i="52"/>
  <c r="C176"/>
  <c r="H73"/>
  <c r="D163"/>
  <c r="F111"/>
  <c r="H114"/>
  <c r="E175"/>
  <c r="G17"/>
  <c r="G193"/>
  <c r="H103"/>
  <c r="D89"/>
  <c r="D120"/>
  <c r="E115"/>
  <c r="E124"/>
  <c r="F174"/>
  <c r="G26"/>
  <c r="D98"/>
  <c r="G86"/>
  <c r="C89"/>
  <c r="D162"/>
  <c r="H121"/>
  <c r="F15"/>
  <c r="C8"/>
  <c r="G48"/>
  <c r="H147"/>
  <c r="G10"/>
  <c r="F123"/>
  <c r="C51"/>
  <c r="F34"/>
  <c r="F170"/>
  <c r="G64"/>
  <c r="C43"/>
  <c r="D177"/>
  <c r="C34"/>
  <c r="H125"/>
  <c r="C193"/>
  <c r="C95"/>
  <c r="D48"/>
  <c r="H86"/>
  <c r="E135"/>
  <c r="G131"/>
  <c r="F169"/>
  <c r="F175"/>
  <c r="H129"/>
  <c r="G54"/>
  <c r="F94"/>
  <c r="C190"/>
  <c r="G97"/>
  <c r="G146"/>
  <c r="E73"/>
  <c r="D127"/>
  <c r="C119"/>
  <c r="E32"/>
  <c r="H78"/>
  <c r="F183"/>
  <c r="H115"/>
  <c r="D65"/>
  <c r="D58"/>
  <c r="R29" i="49"/>
  <c r="D147" i="52"/>
  <c r="F35"/>
  <c r="G14"/>
  <c r="H189"/>
  <c r="D107"/>
  <c r="F8"/>
  <c r="G117"/>
  <c r="F147"/>
  <c r="D144"/>
  <c r="E126"/>
  <c r="R28" i="49"/>
  <c r="D152" i="52"/>
  <c r="C158"/>
  <c r="C180"/>
  <c r="H41"/>
  <c r="F66"/>
  <c r="H178"/>
  <c r="D155"/>
  <c r="F190"/>
  <c r="R2" i="46"/>
  <c r="C114" i="52"/>
  <c r="E153"/>
  <c r="G43"/>
  <c r="D145"/>
  <c r="L1" i="48"/>
  <c r="R27" i="49"/>
  <c r="C106" i="52"/>
  <c r="C82"/>
  <c r="C103"/>
  <c r="C186"/>
  <c r="H47"/>
  <c r="D193"/>
  <c r="D104"/>
  <c r="E183"/>
  <c r="D183"/>
  <c r="D92"/>
  <c r="G18"/>
  <c r="F191"/>
  <c r="E36"/>
  <c r="F103"/>
  <c r="G113"/>
  <c r="G177"/>
  <c r="G52"/>
  <c r="F69"/>
  <c r="D26"/>
  <c r="D76"/>
  <c r="G127"/>
  <c r="C148"/>
  <c r="G13"/>
  <c r="D161"/>
  <c r="G24"/>
  <c r="E81"/>
  <c r="P2" i="46"/>
  <c r="C33" i="52"/>
  <c r="C159"/>
  <c r="G176"/>
  <c r="F156"/>
  <c r="G111"/>
  <c r="C178"/>
  <c r="E70"/>
  <c r="D64"/>
  <c r="E84"/>
  <c r="E63"/>
  <c r="E144"/>
  <c r="E141"/>
  <c r="E152"/>
  <c r="C91"/>
  <c r="G189"/>
  <c r="C127"/>
  <c r="F102"/>
  <c r="F138"/>
  <c r="E185"/>
  <c r="H9"/>
  <c r="E151"/>
  <c r="C72"/>
  <c r="H2" i="44"/>
  <c r="G129" i="52"/>
  <c r="H32"/>
  <c r="H124"/>
  <c r="G96"/>
  <c r="H108"/>
  <c r="E130"/>
  <c r="F143"/>
  <c r="C35"/>
  <c r="C21"/>
  <c r="C101"/>
  <c r="E82"/>
  <c r="F97"/>
  <c r="F73"/>
  <c r="D179"/>
  <c r="G147"/>
  <c r="E99"/>
  <c r="F101"/>
  <c r="H44"/>
  <c r="G191"/>
  <c r="D182"/>
  <c r="F161"/>
  <c r="C177"/>
  <c r="F30"/>
  <c r="C147"/>
  <c r="C11"/>
  <c r="C14"/>
  <c r="E180"/>
  <c r="E154"/>
  <c r="F148"/>
  <c r="G98"/>
  <c r="E193"/>
  <c r="G78"/>
  <c r="E68"/>
  <c r="C52"/>
  <c r="C13"/>
  <c r="D139"/>
  <c r="H10"/>
  <c r="H120"/>
  <c r="C168"/>
  <c r="F16"/>
  <c r="H27"/>
  <c r="F99"/>
  <c r="C121"/>
  <c r="C134"/>
  <c r="F23"/>
  <c r="G7"/>
  <c r="F134"/>
  <c r="G34"/>
  <c r="F160"/>
  <c r="F55"/>
  <c r="D55"/>
  <c r="G105"/>
  <c r="F80"/>
  <c r="G85"/>
  <c r="F68"/>
  <c r="F87"/>
  <c r="D128"/>
  <c r="H68"/>
  <c r="G45"/>
  <c r="F180"/>
  <c r="G175"/>
  <c r="F67"/>
  <c r="F7"/>
  <c r="R12" i="49"/>
  <c r="C184" i="52"/>
  <c r="H181"/>
  <c r="J2" i="44"/>
  <c r="H20" i="52"/>
  <c r="D180"/>
  <c r="G75"/>
  <c r="F65"/>
  <c r="F124"/>
  <c r="F10"/>
  <c r="G22"/>
  <c r="E120"/>
  <c r="E42"/>
  <c r="E33"/>
  <c r="F96"/>
  <c r="D159"/>
  <c r="G170"/>
  <c r="H158"/>
  <c r="C12"/>
  <c r="E189"/>
  <c r="H117"/>
  <c r="H2" i="46"/>
  <c r="H29" i="52"/>
  <c r="G21"/>
  <c r="C47"/>
  <c r="F167"/>
  <c r="G92"/>
  <c r="E51"/>
  <c r="E118"/>
  <c r="E89"/>
  <c r="G137"/>
  <c r="C38"/>
  <c r="F64"/>
  <c r="C137"/>
  <c r="N2" i="46"/>
  <c r="E121" i="52"/>
  <c r="D33"/>
  <c r="F85"/>
  <c r="H52"/>
  <c r="F110"/>
  <c r="D181"/>
  <c r="F162"/>
  <c r="E174"/>
  <c r="F173"/>
  <c r="F33"/>
  <c r="R42" i="49"/>
  <c r="E91" i="52"/>
  <c r="H46"/>
  <c r="C9"/>
  <c r="E12"/>
  <c r="C71"/>
  <c r="H174"/>
  <c r="F185"/>
  <c r="F121"/>
  <c r="C92"/>
  <c r="H168"/>
  <c r="H182"/>
  <c r="R30" i="49"/>
  <c r="E160" i="52"/>
  <c r="F19"/>
  <c r="R8" i="49"/>
  <c r="H23" i="52"/>
  <c r="E37"/>
  <c r="D28"/>
  <c r="D170"/>
  <c r="D117"/>
  <c r="D22"/>
  <c r="D187"/>
  <c r="C67"/>
  <c r="E122"/>
  <c r="F90"/>
  <c r="H148"/>
  <c r="G42"/>
  <c r="C163"/>
  <c r="C128"/>
  <c r="C39"/>
  <c r="D143"/>
  <c r="C17"/>
  <c r="C182"/>
  <c r="E137"/>
  <c r="D113"/>
  <c r="D149"/>
  <c r="G76"/>
  <c r="G160"/>
  <c r="F135"/>
  <c r="H71"/>
  <c r="E169"/>
  <c r="D136"/>
  <c r="H42"/>
  <c r="H59"/>
  <c r="G133"/>
  <c r="H172"/>
  <c r="G149"/>
  <c r="H143"/>
  <c r="C84"/>
  <c r="C45"/>
  <c r="H39"/>
  <c r="E86"/>
  <c r="E17"/>
  <c r="D50"/>
  <c r="G144"/>
  <c r="D172"/>
  <c r="D44"/>
  <c r="H112"/>
  <c r="D43"/>
  <c r="G164"/>
  <c r="G112"/>
  <c r="H28"/>
  <c r="H104"/>
  <c r="H123"/>
  <c r="C133"/>
  <c r="G99"/>
  <c r="F114"/>
  <c r="C183"/>
  <c r="H55"/>
  <c r="E92"/>
  <c r="F52"/>
  <c r="H66"/>
  <c r="E23"/>
  <c r="C81"/>
  <c r="G80"/>
  <c r="D123"/>
  <c r="D72"/>
  <c r="E13"/>
  <c r="H18"/>
  <c r="F128"/>
  <c r="F142"/>
  <c r="F179"/>
  <c r="H162"/>
  <c r="F36"/>
  <c r="R48" i="49"/>
  <c r="F29" i="52"/>
  <c r="C57"/>
  <c r="E176"/>
  <c r="C29"/>
  <c r="F151"/>
  <c r="F32"/>
  <c r="C175"/>
  <c r="E50"/>
  <c r="H111"/>
  <c r="C93"/>
  <c r="R32" i="49"/>
  <c r="E132" i="52"/>
  <c r="E133"/>
  <c r="C161"/>
  <c r="R33" i="49"/>
  <c r="D97" i="52"/>
  <c r="R6" i="49"/>
  <c r="H54" i="52"/>
  <c r="F47"/>
  <c r="H126"/>
  <c r="E112"/>
  <c r="H34"/>
  <c r="J2" i="46"/>
  <c r="E187" i="52"/>
  <c r="F178"/>
  <c r="C130"/>
  <c r="C109"/>
  <c r="F62"/>
  <c r="F95"/>
  <c r="C19"/>
  <c r="D191"/>
  <c r="D8"/>
  <c r="F166"/>
  <c r="E57"/>
  <c r="G132"/>
  <c r="G40"/>
  <c r="H184"/>
  <c r="E66"/>
  <c r="E21"/>
  <c r="F168"/>
  <c r="E116"/>
  <c r="H187"/>
  <c r="D56"/>
  <c r="F130"/>
  <c r="D173"/>
  <c r="F118"/>
  <c r="F40"/>
  <c r="H37"/>
  <c r="C166"/>
  <c r="D40"/>
  <c r="F136"/>
  <c r="G184"/>
  <c r="E7"/>
  <c r="D184"/>
  <c r="D94"/>
  <c r="F122"/>
  <c r="C20"/>
  <c r="H100"/>
  <c r="H82"/>
  <c r="G162"/>
  <c r="D14"/>
  <c r="C85"/>
  <c r="C102"/>
  <c r="C74"/>
  <c r="D45"/>
  <c r="R36" i="49"/>
  <c r="D106" i="52"/>
  <c r="C112"/>
  <c r="F38"/>
  <c r="C144"/>
  <c r="C116"/>
  <c r="R25" i="49"/>
  <c r="G141" i="52"/>
  <c r="D95"/>
  <c r="F113"/>
  <c r="E191"/>
  <c r="E44"/>
  <c r="E56"/>
  <c r="F150"/>
  <c r="H149"/>
  <c r="F9"/>
  <c r="C152"/>
  <c r="D38"/>
  <c r="G91"/>
  <c r="G104"/>
  <c r="D176"/>
  <c r="D150"/>
  <c r="H122"/>
  <c r="H167"/>
  <c r="G151"/>
  <c r="D102"/>
  <c r="D175"/>
  <c r="C18"/>
  <c r="D86"/>
  <c r="E128"/>
  <c r="H69"/>
  <c r="G49"/>
  <c r="E94"/>
  <c r="D153"/>
  <c r="R45" i="49"/>
  <c r="F184" i="52"/>
  <c r="C96"/>
  <c r="C55"/>
  <c r="E64"/>
  <c r="F86"/>
  <c r="C69"/>
  <c r="G8"/>
  <c r="F192"/>
  <c r="H19"/>
  <c r="F165"/>
  <c r="E101"/>
  <c r="E83"/>
  <c r="C41"/>
  <c r="C76"/>
  <c r="H95"/>
  <c r="H127"/>
  <c r="F112"/>
  <c r="E96"/>
  <c r="C61"/>
  <c r="H72"/>
  <c r="F176"/>
  <c r="F137"/>
  <c r="D27"/>
  <c r="D30"/>
  <c r="F83"/>
  <c r="G77"/>
  <c r="D11"/>
  <c r="D78"/>
  <c r="H191"/>
  <c r="C143"/>
  <c r="D69"/>
  <c r="G126"/>
  <c r="E178"/>
  <c r="C100"/>
  <c r="F50"/>
  <c r="R7" i="49"/>
  <c r="D18" i="52"/>
  <c r="H75"/>
  <c r="D109"/>
  <c r="E192"/>
  <c r="C30"/>
  <c r="E138"/>
  <c r="E79"/>
  <c r="F61"/>
  <c r="H57"/>
  <c r="C149"/>
  <c r="G145"/>
  <c r="D174"/>
  <c r="G58"/>
  <c r="C79"/>
  <c r="R46" i="49"/>
  <c r="E188" i="52"/>
  <c r="F93"/>
  <c r="G185"/>
  <c r="H58"/>
  <c r="E71"/>
  <c r="F76"/>
  <c r="E45"/>
  <c r="F188"/>
  <c r="F20"/>
  <c r="H118"/>
  <c r="E19"/>
  <c r="F12"/>
  <c r="R9" i="49"/>
  <c r="D103" i="52"/>
  <c r="C26"/>
  <c r="F117"/>
  <c r="H135"/>
  <c r="H116"/>
  <c r="H25"/>
  <c r="C174"/>
  <c r="G174"/>
  <c r="E54"/>
  <c r="C157"/>
  <c r="E114"/>
  <c r="F18"/>
  <c r="G153"/>
  <c r="D137"/>
  <c r="D90"/>
  <c r="C170"/>
  <c r="C44"/>
  <c r="D31"/>
  <c r="D119"/>
  <c r="C64"/>
  <c r="H83"/>
  <c r="D190"/>
  <c r="D62"/>
  <c r="E159"/>
  <c r="H161"/>
  <c r="F70"/>
  <c r="C59"/>
  <c r="D160"/>
  <c r="F132"/>
  <c r="G89"/>
  <c r="H65"/>
  <c r="E15"/>
  <c r="D192"/>
  <c r="C46"/>
  <c r="F164"/>
  <c r="E67"/>
  <c r="D59"/>
  <c r="C156"/>
  <c r="G159"/>
  <c r="F79"/>
  <c r="C108"/>
  <c r="F58"/>
  <c r="G50"/>
  <c r="F84"/>
  <c r="H50"/>
  <c r="D10"/>
  <c r="G39"/>
  <c r="E140"/>
  <c r="D167"/>
  <c r="E161"/>
  <c r="H11"/>
  <c r="H38"/>
  <c r="D19"/>
  <c r="R49" i="49"/>
  <c r="F182" i="52"/>
  <c r="G67"/>
  <c r="C22"/>
  <c r="C86"/>
  <c r="F139"/>
  <c r="G183"/>
  <c r="F28"/>
  <c r="C136"/>
  <c r="H166"/>
  <c r="E20"/>
  <c r="C37"/>
  <c r="R37" i="49"/>
  <c r="H63" i="52"/>
  <c r="H140"/>
  <c r="C28"/>
  <c r="F63"/>
  <c r="G94"/>
  <c r="H13"/>
  <c r="E38"/>
  <c r="H142"/>
  <c r="F106"/>
  <c r="E34"/>
  <c r="C160"/>
  <c r="H36"/>
  <c r="D80"/>
  <c r="R38" i="49"/>
  <c r="G182" i="52"/>
  <c r="D157"/>
  <c r="C42"/>
  <c r="D138"/>
  <c r="F109"/>
  <c r="G25"/>
  <c r="H164"/>
  <c r="H67"/>
  <c r="D74"/>
  <c r="E181"/>
  <c r="C73"/>
  <c r="D47"/>
  <c r="H188"/>
  <c r="F22"/>
  <c r="C97"/>
  <c r="G166"/>
  <c r="E167"/>
  <c r="H30"/>
  <c r="E10"/>
  <c r="H22"/>
  <c r="E179"/>
  <c r="D189"/>
  <c r="D67"/>
  <c r="C179"/>
  <c r="D165"/>
  <c r="G139"/>
  <c r="G179"/>
  <c r="D23"/>
  <c r="H145"/>
  <c r="F116"/>
  <c r="F41"/>
  <c r="G62"/>
  <c r="D129"/>
  <c r="E97"/>
  <c r="H133"/>
  <c r="G33"/>
  <c r="H106"/>
  <c r="H96"/>
  <c r="H77"/>
  <c r="H62"/>
  <c r="E72"/>
  <c r="C16"/>
  <c r="R34" i="49"/>
  <c r="D9" i="52"/>
  <c r="G120"/>
  <c r="F49"/>
  <c r="H99"/>
  <c r="D49"/>
  <c r="C153"/>
  <c r="C68"/>
  <c r="H152"/>
  <c r="D85"/>
  <c r="G84"/>
  <c r="C181"/>
  <c r="L2" i="46"/>
  <c r="G11" i="52"/>
  <c r="G154"/>
  <c r="F108"/>
  <c r="E168"/>
  <c r="F60"/>
  <c r="H45"/>
  <c r="G148"/>
  <c r="D168"/>
  <c r="D16"/>
  <c r="C80"/>
  <c r="E75"/>
  <c r="E119"/>
  <c r="E61"/>
  <c r="G168"/>
  <c r="G101"/>
  <c r="D142"/>
  <c r="G109"/>
  <c r="G114"/>
  <c r="C132"/>
  <c r="D66"/>
  <c r="R26" i="49"/>
  <c r="H156" i="52"/>
  <c r="C126"/>
  <c r="E145"/>
  <c r="C192"/>
  <c r="E139"/>
  <c r="E41"/>
  <c r="H90"/>
  <c r="H139"/>
  <c r="F11"/>
  <c r="C31"/>
  <c r="H157"/>
  <c r="D25"/>
  <c r="F157"/>
  <c r="F37"/>
  <c r="C105"/>
  <c r="D112"/>
  <c r="H17"/>
  <c r="H1" i="48"/>
  <c r="H70" i="52"/>
  <c r="C25"/>
  <c r="D124"/>
  <c r="E16"/>
  <c r="H176"/>
  <c r="D60"/>
  <c r="D61"/>
  <c r="E108"/>
  <c r="E143"/>
  <c r="G169"/>
  <c r="D13"/>
  <c r="H21"/>
  <c r="E60"/>
  <c r="G93"/>
  <c r="E29"/>
  <c r="E186"/>
  <c r="C78"/>
  <c r="R43" i="49"/>
  <c r="H107" i="52"/>
  <c r="F54"/>
  <c r="C115"/>
  <c r="D21"/>
  <c r="D54"/>
  <c r="F193"/>
  <c r="H155"/>
  <c r="F53"/>
  <c r="G20"/>
  <c r="H159"/>
  <c r="D135"/>
  <c r="J1" i="48"/>
  <c r="E164" i="52"/>
  <c r="H183"/>
  <c r="G29"/>
  <c r="C123"/>
  <c r="C15"/>
  <c r="H109"/>
  <c r="H12"/>
  <c r="G173"/>
  <c r="H88"/>
  <c r="G81"/>
  <c r="G150"/>
  <c r="D88"/>
  <c r="C10"/>
  <c r="D99"/>
  <c r="C111"/>
  <c r="G121"/>
  <c r="E111"/>
  <c r="H81"/>
  <c r="G79"/>
  <c r="E49"/>
  <c r="E69"/>
  <c r="H105"/>
  <c r="F104"/>
  <c r="H150"/>
  <c r="C185"/>
  <c r="E87"/>
  <c r="E129"/>
  <c r="E109"/>
  <c r="C189"/>
  <c r="F14"/>
  <c r="C173"/>
  <c r="C155"/>
  <c r="E24"/>
  <c r="F26"/>
  <c r="G68"/>
  <c r="G186"/>
  <c r="E48"/>
  <c r="C90"/>
  <c r="H33"/>
  <c r="H102"/>
  <c r="H190"/>
  <c r="D17"/>
  <c r="H151"/>
  <c r="H60"/>
  <c r="C94"/>
  <c r="F92"/>
  <c r="H61"/>
  <c r="E77"/>
  <c r="G88"/>
  <c r="D151"/>
  <c r="E142"/>
  <c r="C125"/>
  <c r="F13"/>
  <c r="H53"/>
  <c r="R40" i="49"/>
  <c r="F74" i="52"/>
  <c r="D24"/>
  <c r="F75"/>
  <c r="E95"/>
  <c r="F152"/>
  <c r="E46"/>
  <c r="H48"/>
  <c r="E74"/>
  <c r="F163"/>
  <c r="E177"/>
  <c r="R13" i="49"/>
  <c r="E131" i="52"/>
  <c r="G152"/>
  <c r="G95"/>
  <c r="G73"/>
  <c r="F159"/>
  <c r="H98"/>
  <c r="G143"/>
  <c r="E105"/>
  <c r="G61"/>
  <c r="H128"/>
  <c r="F24"/>
  <c r="P2" i="44"/>
  <c r="G100" i="52"/>
  <c r="H186"/>
  <c r="G135"/>
  <c r="G156"/>
  <c r="E149"/>
  <c r="D35"/>
  <c r="H51"/>
  <c r="H24"/>
  <c r="D41"/>
  <c r="D133"/>
  <c r="H35"/>
  <c r="G124"/>
  <c r="N2" i="44"/>
  <c r="F146" i="52"/>
  <c r="F141"/>
  <c r="L2" i="44"/>
  <c r="E147" i="52"/>
  <c r="E26"/>
  <c r="R31" i="49"/>
  <c r="C58" i="52"/>
  <c r="E165"/>
  <c r="C99"/>
  <c r="D111"/>
  <c r="E27"/>
  <c r="R39" i="49"/>
  <c r="D130" i="52"/>
  <c r="C107"/>
  <c r="D121"/>
  <c r="C142"/>
  <c r="R50" i="49"/>
  <c r="D156" i="52"/>
  <c r="E8"/>
  <c r="D188"/>
  <c r="D39"/>
  <c r="E146"/>
  <c r="H185"/>
  <c r="G167"/>
  <c r="F59"/>
  <c r="D164"/>
  <c r="C60"/>
  <c r="G71"/>
  <c r="H144"/>
  <c r="E100"/>
  <c r="F91"/>
  <c r="C154"/>
  <c r="H16"/>
  <c r="D134"/>
  <c r="C50"/>
  <c r="G83"/>
  <c r="D132"/>
  <c r="E125"/>
  <c r="E90"/>
  <c r="H180"/>
  <c r="E98"/>
  <c r="F31"/>
  <c r="C87"/>
  <c r="H76"/>
  <c r="G46"/>
  <c r="D57"/>
  <c r="H141"/>
  <c r="E31"/>
  <c r="D52"/>
  <c r="H97"/>
  <c r="C62"/>
  <c r="F71"/>
  <c r="H15"/>
  <c r="G38"/>
  <c r="H193"/>
  <c r="E39"/>
  <c r="H80"/>
  <c r="D96"/>
  <c r="D171"/>
  <c r="F177"/>
  <c r="G192"/>
  <c r="G60"/>
  <c r="H154"/>
  <c r="D140"/>
  <c r="E43"/>
  <c r="G190"/>
  <c r="F120"/>
  <c r="C151"/>
  <c r="G103"/>
  <c r="C83"/>
  <c r="D34"/>
  <c r="H134"/>
  <c r="G36"/>
  <c r="F45"/>
  <c r="G59"/>
  <c r="H165"/>
  <c r="C36"/>
  <c r="G172"/>
  <c r="E53"/>
  <c r="D29"/>
  <c r="H130"/>
  <c r="R35" i="49"/>
  <c r="H137" i="52"/>
  <c r="G72"/>
  <c r="C53"/>
  <c r="G178"/>
  <c r="C88"/>
  <c r="C169"/>
  <c r="D105"/>
  <c r="E170"/>
  <c r="D114"/>
  <c r="G56"/>
  <c r="G65"/>
  <c r="G74"/>
  <c r="G23"/>
  <c r="D36"/>
  <c r="E158"/>
  <c r="G122"/>
  <c r="D63"/>
  <c r="F129"/>
  <c r="D115"/>
  <c r="H93"/>
  <c r="F133"/>
  <c r="G155"/>
  <c r="F78"/>
  <c r="R44" i="49"/>
  <c r="G70" i="52"/>
  <c r="H43"/>
  <c r="D81"/>
  <c r="E157"/>
  <c r="F131"/>
  <c r="G110"/>
  <c r="C122"/>
  <c r="E104"/>
  <c r="C117"/>
  <c r="E182"/>
  <c r="E155"/>
  <c r="D185"/>
  <c r="D186"/>
  <c r="C24"/>
  <c r="E106"/>
  <c r="F107"/>
  <c r="E55"/>
  <c r="D37"/>
  <c r="G66"/>
  <c r="D166"/>
  <c r="G41"/>
  <c r="G53"/>
  <c r="G180"/>
  <c r="H175"/>
  <c r="C146"/>
  <c r="H160"/>
  <c r="H31"/>
  <c r="G165"/>
  <c r="G55"/>
  <c r="C145"/>
  <c r="C98"/>
  <c r="F39"/>
  <c r="T2" i="46"/>
  <c r="G9" i="52"/>
  <c r="G30"/>
  <c r="H91"/>
  <c r="C23"/>
  <c r="C110"/>
  <c r="H94"/>
  <c r="R4" i="49"/>
  <c r="G134" i="52"/>
  <c r="H110"/>
  <c r="H85"/>
  <c r="C70"/>
  <c r="D108"/>
  <c r="R41" i="49"/>
  <c r="E113" i="52"/>
  <c r="C104"/>
  <c r="E28"/>
  <c r="D178"/>
  <c r="F105"/>
  <c r="E76"/>
  <c r="C162"/>
  <c r="E134"/>
  <c r="E47"/>
  <c r="E184"/>
  <c r="G130"/>
  <c r="G87"/>
  <c r="F100"/>
  <c r="G138"/>
  <c r="G63"/>
  <c r="E162"/>
  <c r="E190"/>
  <c r="E59"/>
  <c r="C49"/>
  <c r="C7"/>
  <c r="D91"/>
  <c r="E14"/>
  <c r="C27"/>
  <c r="E156"/>
  <c r="H171"/>
  <c r="E123"/>
  <c r="F25"/>
  <c r="H89"/>
  <c r="H170"/>
  <c r="E103"/>
  <c r="E62"/>
  <c r="D79"/>
  <c r="E65"/>
  <c r="D71"/>
  <c r="E80"/>
  <c r="G28"/>
  <c r="F153"/>
  <c r="D20"/>
  <c r="G51"/>
  <c r="D146"/>
  <c r="F81"/>
  <c r="D68"/>
  <c r="E58"/>
  <c r="D15"/>
  <c r="G181"/>
  <c r="C188"/>
  <c r="H7"/>
  <c r="R24" i="49"/>
  <c r="D42" i="52"/>
  <c r="F125"/>
  <c r="E166"/>
  <c r="H119"/>
  <c r="G37"/>
  <c r="H179"/>
  <c r="G188"/>
  <c r="D7"/>
  <c r="G128"/>
  <c r="G142"/>
  <c r="C56"/>
  <c r="E78"/>
  <c r="H153"/>
  <c r="G16"/>
  <c r="H163"/>
  <c r="D32"/>
  <c r="F43"/>
  <c r="G31"/>
  <c r="G47"/>
  <c r="G15"/>
  <c r="D12"/>
  <c r="F181"/>
  <c r="F158"/>
  <c r="F46"/>
  <c r="F126"/>
  <c r="G12"/>
  <c r="R51" i="49"/>
  <c r="D82" i="52"/>
  <c r="C54"/>
  <c r="G119"/>
  <c r="H56"/>
  <c r="H177"/>
  <c r="G57"/>
  <c r="C165"/>
  <c r="D158"/>
  <c r="R5" i="49"/>
  <c r="G136" i="52"/>
  <c r="F127"/>
  <c r="D83"/>
  <c r="D131"/>
  <c r="G187"/>
  <c r="G107"/>
  <c r="F88"/>
  <c r="E172"/>
  <c r="H79"/>
  <c r="G82"/>
  <c r="G123"/>
  <c r="G118"/>
  <c r="G157"/>
  <c r="D53"/>
  <c r="F155"/>
  <c r="C66"/>
  <c r="G69"/>
  <c r="E163"/>
  <c r="C167"/>
  <c r="F145"/>
  <c r="H136"/>
  <c r="G140"/>
  <c r="G115"/>
  <c r="F89"/>
  <c r="G108"/>
  <c r="E107"/>
  <c r="N1" i="48"/>
  <c r="E127" i="52"/>
  <c r="F57"/>
  <c r="F115"/>
  <c r="E173"/>
  <c r="C120"/>
  <c r="F21"/>
  <c r="E110"/>
  <c r="E22"/>
  <c r="R11" i="49"/>
  <c r="C75" i="52"/>
  <c r="R47" i="49"/>
  <c r="D93" i="52"/>
  <c r="F144"/>
  <c r="D154"/>
  <c r="H92"/>
  <c r="C129"/>
  <c r="C32"/>
  <c r="F56"/>
  <c r="G161"/>
  <c r="C118"/>
  <c r="E9"/>
  <c r="F17"/>
  <c r="E85"/>
  <c r="D122"/>
  <c r="D87"/>
  <c r="C65"/>
  <c r="H8"/>
  <c r="G27"/>
  <c r="F119"/>
  <c r="C171"/>
  <c r="R23" i="49"/>
  <c r="E148" i="52"/>
  <c r="E30"/>
  <c r="D141"/>
  <c r="E117"/>
  <c r="H74"/>
  <c r="E11"/>
  <c r="F189"/>
  <c r="C77"/>
  <c r="H132"/>
  <c r="D51"/>
  <c r="F154"/>
  <c r="E88"/>
  <c r="E35"/>
  <c r="F171"/>
  <c r="D77"/>
  <c r="F149"/>
  <c r="C48"/>
  <c r="H87"/>
  <c r="D116"/>
  <c r="H169"/>
  <c r="G90"/>
  <c r="C131"/>
  <c r="H14"/>
  <c r="G35"/>
  <c r="C139"/>
  <c r="F48"/>
  <c r="C187"/>
  <c r="E93"/>
  <c r="D73"/>
  <c r="E171"/>
  <c r="F42"/>
  <c r="D148"/>
  <c r="E40"/>
  <c r="C138"/>
  <c r="E102"/>
  <c r="F44"/>
  <c r="D110"/>
  <c r="H64"/>
  <c r="H40"/>
  <c r="D125"/>
  <c r="I73" l="1"/>
  <c r="J73" s="1"/>
  <c r="I77"/>
  <c r="I51"/>
  <c r="R52" i="49"/>
  <c r="I53" i="52"/>
  <c r="J53" s="1"/>
  <c r="I12"/>
  <c r="I32"/>
  <c r="I7"/>
  <c r="I42"/>
  <c r="J42" s="1"/>
  <c r="J6"/>
  <c r="I15"/>
  <c r="I68"/>
  <c r="I20"/>
  <c r="J20" s="1"/>
  <c r="I71"/>
  <c r="J71" s="1"/>
  <c r="I79"/>
  <c r="I37"/>
  <c r="I63"/>
  <c r="J63" s="1"/>
  <c r="I36"/>
  <c r="J36" s="1"/>
  <c r="I34"/>
  <c r="I52"/>
  <c r="I39"/>
  <c r="J39" s="1"/>
  <c r="I41"/>
  <c r="J41" s="1"/>
  <c r="I35"/>
  <c r="I17"/>
  <c r="I54"/>
  <c r="J54" s="1"/>
  <c r="I13"/>
  <c r="J13" s="1"/>
  <c r="I61"/>
  <c r="I60"/>
  <c r="I66"/>
  <c r="J66" s="1"/>
  <c r="I16"/>
  <c r="J16" s="1"/>
  <c r="I49"/>
  <c r="I9"/>
  <c r="I67"/>
  <c r="J67" s="1"/>
  <c r="I47"/>
  <c r="J47" s="1"/>
  <c r="I74"/>
  <c r="I19"/>
  <c r="I10"/>
  <c r="J10" s="1"/>
  <c r="I59"/>
  <c r="J59" s="1"/>
  <c r="I62"/>
  <c r="I31"/>
  <c r="I18"/>
  <c r="J18" s="1"/>
  <c r="I69"/>
  <c r="I78"/>
  <c r="I11"/>
  <c r="I30"/>
  <c r="J30" s="1"/>
  <c r="I38"/>
  <c r="J38" s="1"/>
  <c r="I45"/>
  <c r="I14"/>
  <c r="I40"/>
  <c r="J40" s="1"/>
  <c r="I56"/>
  <c r="J56" s="1"/>
  <c r="I8"/>
  <c r="I72"/>
  <c r="I43"/>
  <c r="J43" s="1"/>
  <c r="I44"/>
  <c r="J44" s="1"/>
  <c r="I50"/>
  <c r="I33"/>
  <c r="I55"/>
  <c r="J55" s="1"/>
  <c r="I64"/>
  <c r="J64" s="1"/>
  <c r="I76"/>
  <c r="I58"/>
  <c r="I65"/>
  <c r="J65" s="1"/>
  <c r="I48"/>
  <c r="J48" s="1"/>
  <c r="I75"/>
  <c r="I70"/>
  <c r="I46"/>
  <c r="J46" s="1"/>
  <c r="J77" l="1"/>
  <c r="J75"/>
  <c r="J76"/>
  <c r="J50"/>
  <c r="J8"/>
  <c r="J45"/>
  <c r="J78"/>
  <c r="J62"/>
  <c r="J74"/>
  <c r="J49"/>
  <c r="J61"/>
  <c r="J35"/>
  <c r="J34"/>
  <c r="J79"/>
  <c r="J15"/>
  <c r="J32"/>
  <c r="J51"/>
  <c r="J12"/>
  <c r="J70"/>
  <c r="J58"/>
  <c r="J33"/>
  <c r="J72"/>
  <c r="J14"/>
  <c r="J11"/>
  <c r="J31"/>
  <c r="J19"/>
  <c r="J9"/>
  <c r="J60"/>
  <c r="J17"/>
  <c r="J52"/>
  <c r="J37"/>
  <c r="J68"/>
  <c r="J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<sst xmlns="http://schemas.openxmlformats.org/spreadsheetml/2006/main" count="587" uniqueCount="452">
  <si>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</si>
  <si>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</si>
  <si>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</si>
  <si>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</si>
  <si>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</si>
  <si>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</si>
  <si>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</si>
  <si>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</si>
  <si>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</si>
  <si>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</si>
  <si>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</si>
  <si>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</si>
  <si>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</si>
  <si>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</si>
  <si>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</si>
  <si>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</si>
  <si>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</si>
  <si>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</si>
  <si>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</si>
  <si>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</si>
  <si>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</si>
  <si>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</si>
  <si>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</si>
  <si>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</si>
  <si>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</si>
  <si>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</si>
  <si>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</si>
  <si>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</si>
  <si>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</si>
  <si>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</si>
  <si>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</si>
  <si>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</si>
  <si>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</si>
  <si>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</si>
  <si>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</si>
  <si>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</si>
  <si>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</si>
  <si>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</si>
  <si>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</si>
  <si>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</si>
  <si>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</si>
  <si>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</si>
  <si>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</si>
  <si>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</si>
  <si>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</si>
  <si>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</si>
  <si>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</si>
  <si>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</si>
  <si>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</si>
  <si>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</si>
  <si>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</si>
  <si>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</si>
  <si>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</si>
  <si>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</si>
  <si>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</si>
  <si>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</si>
  <si>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</si>
  <si>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</si>
  <si>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</si>
  <si>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</si>
  <si>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</si>
  <si>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</si>
  <si>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</si>
  <si>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</si>
  <si>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</si>
  <si>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</si>
  <si>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</si>
  <si>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</si>
  <si>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</si>
  <si>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</si>
  <si>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</si>
  <si>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</si>
  <si>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</si>
  <si>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</si>
  <si>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</si>
  <si>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</si>
  <si>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</si>
  <si>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</si>
  <si>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</si>
  <si>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</si>
  <si>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</si>
  <si>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</si>
  <si>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</si>
  <si>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</si>
  <si>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</si>
  <si>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</si>
  <si>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</si>
  <si>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</si>
  <si>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</si>
  <si>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</si>
  <si>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</si>
  <si>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</si>
  <si>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</si>
  <si>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</si>
  <si>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</si>
  <si>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</si>
  <si>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</si>
  <si>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</si>
  <si>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</si>
  <si>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</si>
  <si>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</si>
  <si>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</si>
  <si>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</si>
  <si>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</si>
  <si>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</si>
  <si>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</si>
  <si>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</si>
  <si>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</si>
  <si>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</si>
  <si>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</si>
  <si>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</si>
  <si>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</si>
  <si>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</si>
  <si>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</si>
  <si>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</si>
  <si>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</si>
  <si>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</si>
  <si>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</si>
  <si>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</si>
  <si>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</si>
  <si>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</si>
  <si>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</si>
  <si>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</si>
  <si>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</si>
  <si>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</si>
  <si>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</si>
  <si>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</si>
  <si>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</si>
  <si>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</si>
  <si>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</si>
  <si>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</si>
  <si>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</si>
  <si>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</si>
  <si>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</si>
  <si>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</si>
  <si>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</si>
  <si>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</si>
  <si>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</si>
  <si>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</si>
  <si>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</si>
  <si>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</si>
  <si>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</si>
  <si>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</si>
  <si>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</si>
  <si>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</si>
  <si>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</si>
  <si>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</si>
  <si>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</si>
  <si>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</si>
  <si>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</si>
  <si>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</si>
  <si>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</si>
  <si>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</si>
  <si>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</si>
  <si>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</si>
  <si>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</si>
  <si>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</si>
  <si>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</si>
  <si>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</si>
  <si>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</si>
  <si>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</si>
  <si>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</si>
  <si>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</si>
  <si>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</si>
  <si>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</si>
  <si>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</si>
  <si>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</si>
  <si>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</si>
  <si>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</si>
  <si>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</si>
  <si>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</si>
  <si>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</si>
  <si>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</si>
  <si>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</si>
  <si>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</si>
  <si>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</si>
  <si>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</si>
  <si>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</si>
  <si>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</si>
  <si>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</si>
  <si>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</si>
  <si>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</si>
  <si>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</si>
  <si>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</si>
  <si>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</si>
  <si>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</si>
  <si>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</si>
  <si>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</si>
  <si>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</si>
  <si>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</si>
  <si>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</si>
  <si>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</si>
  <si>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</si>
  <si>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</si>
  <si>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</si>
  <si>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</si>
  <si>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</si>
  <si>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</si>
  <si>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</si>
  <si>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</si>
  <si>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</si>
  <si>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</si>
  <si>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</si>
  <si>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</si>
  <si>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</si>
  <si>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</si>
  <si>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</si>
  <si>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</si>
  <si>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</si>
  <si>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</si>
  <si>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</si>
  <si>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</si>
  <si>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</si>
  <si>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</si>
  <si>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</si>
  <si>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</si>
  <si>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</si>
  <si>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</si>
  <si>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</si>
  <si>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</si>
  <si>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</si>
  <si>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</si>
  <si>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</si>
  <si>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</si>
  <si>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</si>
  <si>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</si>
  <si>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</si>
  <si>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</si>
  <si>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</si>
  <si>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</si>
  <si>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</si>
  <si>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</si>
  <si>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</si>
  <si>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</si>
  <si>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</si>
  <si>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</si>
  <si>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</si>
  <si>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</si>
  <si>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</si>
  <si>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</si>
  <si>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</si>
  <si>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</si>
  <si>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</si>
  <si>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</si>
  <si>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</si>
  <si>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</si>
  <si>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</si>
  <si>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</si>
  <si>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</si>
  <si>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</si>
  <si>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</si>
  <si>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</si>
  <si>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</si>
  <si>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</si>
  <si>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</si>
  <si>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</si>
  <si>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</si>
  <si>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</si>
  <si>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</si>
  <si>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</si>
  <si>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</si>
  <si>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</si>
  <si>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</si>
  <si>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</si>
  <si>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</si>
  <si>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</si>
  <si>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</si>
  <si>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</si>
  <si>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</si>
  <si>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</si>
  <si>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</si>
  <si>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</si>
  <si>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</si>
  <si>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</si>
  <si>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</si>
  <si>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</si>
  <si>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</si>
  <si>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</si>
  <si>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</si>
  <si>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</si>
  <si>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</si>
  <si>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</si>
  <si>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</si>
  <si>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</si>
  <si>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</si>
  <si>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</si>
  <si>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</si>
  <si>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</si>
  <si>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</si>
  <si>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</si>
  <si>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</si>
  <si>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</si>
  <si>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</si>
  <si>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</si>
  <si>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</si>
  <si>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</si>
  <si>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</si>
  <si>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</si>
  <si>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</si>
  <si>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</si>
  <si>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</si>
  <si>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</si>
  <si>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</si>
  <si>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</si>
  <si>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</si>
  <si>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</si>
  <si>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</si>
  <si>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</si>
  <si>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</si>
  <si>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</si>
  <si>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</si>
  <si>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</si>
  <si>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</si>
  <si>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</si>
  <si>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</si>
  <si>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</si>
  <si>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</si>
  <si>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</si>
  <si>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</si>
  <si>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</si>
  <si>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</si>
  <si>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</si>
  <si>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</si>
  <si>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</si>
  <si>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</si>
  <si>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</si>
  <si>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</si>
  <si>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</si>
  <si>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</si>
  <si>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</si>
  <si>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</si>
  <si>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</si>
  <si>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</si>
  <si>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</si>
  <si>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</si>
  <si>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</si>
  <si>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</si>
  <si>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CI005018.WI</t>
    <phoneticPr fontId="2" type="noConversion"/>
  </si>
  <si>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</si>
  <si>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</si>
  <si>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</si>
  <si>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</si>
  <si>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</si>
  <si>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</si>
  <si>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</si>
  <si>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</si>
  <si>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</si>
  <si>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</si>
  <si>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</si>
  <si>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</si>
  <si>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</si>
  <si>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</si>
  <si>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</si>
  <si>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</si>
  <si>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</si>
  <si>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</si>
  <si>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</si>
  <si>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</si>
  <si>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</si>
  <si>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</si>
  <si>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</si>
  <si>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</si>
  <si>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</si>
  <si>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</si>
  <si>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元/千克</t>
    <phoneticPr fontId="2" type="noConversion"/>
  </si>
  <si>
    <t>数据来源：Wind资讯</t>
    <phoneticPr fontId="2" type="noConversion"/>
  </si>
  <si>
    <t>日期</t>
  </si>
  <si>
    <t>000300.SH</t>
  </si>
  <si>
    <t>沪深300</t>
  </si>
  <si>
    <t>收盘价</t>
  </si>
  <si>
    <t>涨跌幅(%)</t>
  </si>
  <si>
    <t>指标名称</t>
    <phoneticPr fontId="2" type="noConversion"/>
  </si>
  <si>
    <t>单位</t>
    <phoneticPr fontId="2" type="noConversion"/>
  </si>
  <si>
    <t>行业要闻</t>
    <phoneticPr fontId="59" type="noConversion"/>
  </si>
  <si>
    <t>指标名称</t>
    <phoneticPr fontId="2" type="noConversion"/>
  </si>
  <si>
    <t>单位</t>
    <phoneticPr fontId="2" type="noConversion"/>
  </si>
  <si>
    <t>元/千克</t>
    <phoneticPr fontId="2" type="noConversion"/>
  </si>
  <si>
    <t>单价:花类:红花:新疆统</t>
    <phoneticPr fontId="2" type="noConversion"/>
  </si>
  <si>
    <t>重点公告</t>
    <phoneticPr fontId="2" type="noConversion"/>
  </si>
  <si>
    <t>单价:根茎类:三七:120头</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</si>
  <si>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</si>
  <si>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</si>
  <si>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</si>
  <si>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</si>
  <si>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单价:根茎类:川芎:晒统个</t>
    <phoneticPr fontId="2" type="noConversion"/>
  </si>
  <si>
    <t>单价:根茎类:丹参:山东统</t>
    <phoneticPr fontId="2" type="noConversion"/>
  </si>
  <si>
    <t>单价:根茎类:太子参:宣州统</t>
    <phoneticPr fontId="2" type="noConversion"/>
  </si>
  <si>
    <t>单价:全草类:青蒿:全草</t>
    <phoneticPr fontId="2" type="noConversion"/>
  </si>
  <si>
    <t>南京新政为新药入医保提速</t>
    <phoneticPr fontId="2" type="noConversion"/>
  </si>
  <si>
    <t>企业最担心的不是产品、技术和资金，而是新品能否打开市场。江苏省医药行业协会常务副会长沈松泉的这番话，确实是摆在企业面前最现实的问题。新药研发时间长、耗资大，上市周期十分漫长，创新药入市急需政策推一把。
近日，南京企业迎来了新的政策红利。南京市政府发布《生物医药新产品首购首用实施办法》，针对研发企业和医疗机构建立首购首用风险补偿和激励机制，在新产品进入医保、招标及医院采购等方面均有支持。
（资料来源：医药经济报）</t>
    <phoneticPr fontId="2" type="noConversion"/>
  </si>
  <si>
    <t>首批“优秀国产医疗设备”公示</t>
    <phoneticPr fontId="2" type="noConversion"/>
  </si>
  <si>
    <t>今年5月26日，国家卫计委启动首批优秀国产医疗设备遴选工作。受卫计委规划与信息司关于建立优秀国产医疗设备产品目录的委托，中国医学装备协会（下称“协会”）开展了此次涉及数字化X线机（DR）等三个品目的遴选工作。 
昨日，协会公示了首批遴选结果，公示期为12月15日至23日。据了解，按照遴选优秀国产医疗设备产品目录的标准，产品综合评分应不低于80分，且主要技术参数、企业基本情况和临床应用评价等三部分的独立评分，应分别不少于各部分满分的80%的要求。今年6月至10月，协会对申报的218个产品进行了评审。经过专家组严格评审，三个品目共遴选出27家企业的96个产品。 
值得一提的是，此前备受瞩目的是华润万东、新华医疗、迪瑞医疗、东软集团、和佳股份等上市公司的多个产品，分别入选数字化X线机（DR）、彩色多普勒超声波诊断仪（台式）和全自动生化分析仪三个品目遴选名单。 
（资料来源：证券时报）</t>
    <phoneticPr fontId="2" type="noConversion"/>
  </si>
  <si>
    <t>浙江建立特殊用药谈判机制</t>
    <phoneticPr fontId="2" type="noConversion"/>
  </si>
  <si>
    <t>浙江省人力资源和社会保障厅15日发布公告，在各地和部分权威医疗机构推荐、临床专家遴选的基础上，决定将31个药品纳入全省大病保险特殊用药谈判范围，邀请生产厂家参加谈判。
据了解，本次受邀参加谈判的生产厂家，分布国内外。涉及的31个药品包括甲磺酸伊马替尼胶囊、西妥昔单抗、特立帕肽、甲苯磺酸索拉非尼等，而对应的则是治疗慢性粒细胞白血病、直肠癌、骨质疏松、肝肾细胞癌等大病。
根据浙江省政府办公厅此前制定的《关于加快建立和完善大病保险制度有关问题的通知》，将部分大病治疗必需且疗效明确的高值药品，通过谈判逐步纳入大病保险支付范围。
有专家指出，白血病、癌症这类大病所使用的药往往是“天价药”，且多数没有纳入医保范畴。开展大病保险特殊用药谈判，目的就是把“天价”降下来，让医保患者能报销、而且承受得起。
（资料来源：新华网）</t>
    <phoneticPr fontId="2" type="noConversion"/>
  </si>
  <si>
    <t>骨科3D打印驶入快车道 审批成最大关卡</t>
    <phoneticPr fontId="2" type="noConversion"/>
  </si>
  <si>
    <t>3D打印在骨科领域的应用，是值得期待和深入研究的革命性技术，可能会带来骨科领域的重大突破。12月13日，北京大学第三医院骨科主任刘忠军教授在2014北京大学3D打印骨科应用国际论坛上，直言3D打印对骨科领域的巨大影响。
事实上，3D打印在航空航天、汽车制造、食品等领域已经有了大量的应用，在医学领域，尤其在骨科领域也是势头迅猛。据刘忠军介绍，仅北医三院骨科完成的植入3D打印人工假体就已经达到78例。美国总统奥巴马认为3D打印技术可能成为颠覆世界的工业革命，他要求这项工业革命必须发生在美国。国家主席习近平也指出3D打印技术很重要，需抓紧产业化。
而在此次论坛上，审批瓶颈却成为与会者热议的焦点。
3D打印在骨科领域的产品，大体分为两种。一种是个性化和定制化的3D打印产品，一种是标准化和规模化的3D打印产品，这两种打印方式在审批和监管上是不同的。国家食品药品监督管理总局医疗器械技术审评中心副处长刘斌指出，标准化和规模化的3D打印产品，审批和监管相对简单，而定制化产品的审批和监管难度较大。
（资料来源：健康界）</t>
    <phoneticPr fontId="2" type="noConversion"/>
  </si>
  <si>
    <t>四川发布新一轮药品招标目录，强调分类采购</t>
    <phoneticPr fontId="2" type="noConversion"/>
  </si>
  <si>
    <t>四川省基本药物集中采购服务中心15日下发了该省医疗机构药品集中采购目录及分类采购清单,再一次明确分类采购思想。
四川省在11月24日正式公布该省新一轮药品招标方案,拟将基药平台和非基药平台合二为一,并秉承国家卫计委“分类采购”思路,将“带量采购”贯穿始终。尽管随后四川药采中心敦促药企开始申报集中挂网,但具体目录和清单仍悬而未决。
根据此次发布的信息,本次集中采购目录包括:国家基药目录(520种)、四川省增补目录(305种)、四川省现行医保目录(2405种)和新农合报销 药品 目录(1395种),合计包括4625种药品。值得注意的是,伊马替尼列入该省新农合大病保障用药目录,而该品种在浙江、江西均是通过谈判的方式纳入大病医疗保险基金支付范围。 
（资料来源：大智慧）</t>
    <phoneticPr fontId="2" type="noConversion"/>
  </si>
  <si>
    <t>无菌药品技术转让审批权充回CFDA</t>
    <phoneticPr fontId="2" type="noConversion"/>
  </si>
  <si>
    <t>CFDA近日发布通知称，从明年1月1日起，注射剂等无菌药品的技术转让注册申请应当按照《药品技术转让注册管理规定》的程序和要求申报补充申请，由国家总局进行审评审批。已获国家总局批复授权的省级药品监管机构，停止受理注射剂等无菌药品的技术转让注册申请。对已受理的注册申请，要认真审查工艺验证、质量对比等研究资料，不符合要求的坚决不予审批
（资料来源：医药经济报）</t>
    <phoneticPr fontId="2" type="noConversion"/>
  </si>
  <si>
    <t>上海莱士（002552）</t>
    <phoneticPr fontId="2" type="noConversion"/>
  </si>
  <si>
    <t>发行股份购买资产并募集资金。</t>
    <phoneticPr fontId="2" type="noConversion"/>
  </si>
  <si>
    <t>仁和药业（000650）</t>
    <phoneticPr fontId="2" type="noConversion"/>
  </si>
  <si>
    <t>参与重组并收购通化中盛药业有限公司51%股权。</t>
    <phoneticPr fontId="2" type="noConversion"/>
  </si>
  <si>
    <t>康美药业（600518）</t>
    <phoneticPr fontId="2" type="noConversion"/>
  </si>
  <si>
    <t>非公开发行优先股募集说明书。</t>
    <phoneticPr fontId="2" type="noConversion"/>
  </si>
  <si>
    <t>科伦药业（002422）</t>
    <phoneticPr fontId="2" type="noConversion"/>
  </si>
  <si>
    <t>公司实际控制人增持股份。</t>
    <phoneticPr fontId="2" type="noConversion"/>
  </si>
  <si>
    <t>复星医药（600196）</t>
    <phoneticPr fontId="2" type="noConversion"/>
  </si>
  <si>
    <t>投资苏州二叶制药有限公司。</t>
    <phoneticPr fontId="2" type="noConversion"/>
  </si>
  <si>
    <t>华仁药业（300110）</t>
    <phoneticPr fontId="2" type="noConversion"/>
  </si>
  <si>
    <t>中性腹膜透析液产品临床试验申请获受理。</t>
    <phoneticPr fontId="2" type="noConversion"/>
  </si>
  <si>
    <t>达安基因（002030）</t>
    <phoneticPr fontId="2" type="noConversion"/>
  </si>
  <si>
    <t>首期股票期权激励计划。</t>
    <phoneticPr fontId="2" type="noConversion"/>
  </si>
  <si>
    <t>昆明制药（600422）</t>
    <phoneticPr fontId="2" type="noConversion"/>
  </si>
  <si>
    <t>设立医药产业并购基金。</t>
    <phoneticPr fontId="2" type="noConversion"/>
  </si>
  <si>
    <t>丽珠集团（00513）</t>
    <phoneticPr fontId="2" type="noConversion"/>
  </si>
  <si>
    <t>公布限制性股票激励计划（草案）。</t>
    <phoneticPr fontId="2" type="noConversion"/>
  </si>
  <si>
    <t>博雅生物（300294）</t>
    <phoneticPr fontId="2" type="noConversion"/>
  </si>
  <si>
    <t>获批设置两个单采血浆站。</t>
    <phoneticPr fontId="2" type="noConversion"/>
  </si>
  <si>
    <t>指标名称</t>
    <phoneticPr fontId="2" type="noConversion"/>
  </si>
  <si>
    <t>单价:根茎类:板蓝根:甘肃统个</t>
    <phoneticPr fontId="2" type="noConversion"/>
  </si>
  <si>
    <t>单位</t>
    <phoneticPr fontId="2" type="noConversion"/>
  </si>
  <si>
    <t>元/千克</t>
    <phoneticPr fontId="2" type="noConversion"/>
  </si>
  <si>
    <t>单价:根茎类:丹参:山东统</t>
    <phoneticPr fontId="2" type="noConversion"/>
  </si>
  <si>
    <t>单价:根茎类:太子参:宣州统</t>
    <phoneticPr fontId="2" type="noConversion"/>
  </si>
  <si>
    <t>单价:全草类:青蒿:全草</t>
    <phoneticPr fontId="2" type="noConversion"/>
  </si>
  <si>
    <t>单价:花类:红花:新疆统</t>
    <phoneticPr fontId="2" type="noConversion"/>
  </si>
  <si>
    <t>单位</t>
    <phoneticPr fontId="2" type="noConversion"/>
  </si>
  <si>
    <t>元/千克</t>
    <phoneticPr fontId="2" type="noConversion"/>
  </si>
  <si>
    <t>单价:根茎类:川芎:晒统个</t>
    <phoneticPr fontId="2" type="noConversion"/>
  </si>
  <si>
    <t>单价:菌藻类:冬虫夏草:2000条</t>
    <phoneticPr fontId="2" type="noConversion"/>
  </si>
  <si>
    <t>单价:根茎类:黄连:鸡爪统</t>
    <phoneticPr fontId="2" type="noConversion"/>
  </si>
  <si>
    <t>单价:花类:金银花:统花</t>
    <phoneticPr fontId="2" type="noConversion"/>
  </si>
  <si>
    <t>单价:根茎类:天麻:家统</t>
    <phoneticPr fontId="2" type="noConversion"/>
  </si>
  <si>
    <t>单价:根茎类:西洋参:国产长支</t>
    <phoneticPr fontId="2" type="noConversion"/>
  </si>
  <si>
    <t>单价:黄体酮</t>
    <phoneticPr fontId="2" type="noConversion"/>
  </si>
  <si>
    <t>单价:6-APA</t>
    <phoneticPr fontId="2" type="noConversion"/>
  </si>
  <si>
    <t>单价:醋酸氢化可的松</t>
    <phoneticPr fontId="2" type="noConversion"/>
  </si>
  <si>
    <t>单价:维生素A:国产</t>
    <phoneticPr fontId="2" type="noConversion"/>
  </si>
  <si>
    <t>单价:维生素E:国产</t>
    <phoneticPr fontId="2" type="noConversion"/>
  </si>
  <si>
    <t>单价:皂素</t>
    <phoneticPr fontId="2" type="noConversion"/>
  </si>
  <si>
    <t>单价:氢化可的松</t>
    <phoneticPr fontId="2" type="noConversion"/>
  </si>
  <si>
    <t>单价:双烯(双烯醇酮醋酸酯)</t>
    <phoneticPr fontId="2" type="noConversion"/>
  </si>
  <si>
    <t>单价:地塞米松磷酸钠</t>
    <phoneticPr fontId="2" type="noConversion"/>
  </si>
  <si>
    <t>单价:7-ADCA</t>
    <phoneticPr fontId="2" type="noConversion"/>
  </si>
  <si>
    <t>单价:7-ACA-酶法</t>
    <phoneticPr fontId="2" type="noConversion"/>
  </si>
  <si>
    <t>单价:VC粉:国产</t>
    <phoneticPr fontId="2" type="noConversion"/>
  </si>
  <si>
    <t>单价:泛酸钙:鑫富/新发</t>
    <phoneticPr fontId="2" type="noConversion"/>
  </si>
  <si>
    <t>单价:维生素D3:国产</t>
    <phoneticPr fontId="2" type="noConversion"/>
  </si>
  <si>
    <t>单价:醋酸甲地孕酮</t>
    <phoneticPr fontId="2" type="noConversion"/>
  </si>
  <si>
    <t>单价:4-AA</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</si>
</sst>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6">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
      <b/>
      <sz val="11"/>
      <color theme="0"/>
      <name val="仿宋_GB2312"/>
      <family val="3"/>
      <charset val="134"/>
    </font>
  </fonts>
  <fills count="3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
      <patternFill patternType="solid">
        <fgColor theme="3"/>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1">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1" fillId="25" borderId="0" xfId="65" applyFont="1" applyFill="1" applyAlignment="1">
      <alignment vertical="center"/>
    </xf>
    <xf numFmtId="0" fontId="60" fillId="24" borderId="0" xfId="65" applyNumberFormat="1" applyFont="1" applyFill="1" applyBorder="1" applyAlignment="1">
      <alignment vertical="center"/>
    </xf>
    <xf numFmtId="0" fontId="85" fillId="30" borderId="24" xfId="65" applyNumberFormat="1" applyFont="1" applyFill="1" applyBorder="1" applyAlignment="1">
      <alignment horizontal="center"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34">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#REF!</c:f>
              <c:numCache>
                <c:formatCode>General</c:formatCode>
                <c:ptCount val="246"/>
                <c:pt idx="0">
                  <c:v>5862</c:v>
                </c:pt>
                <c:pt idx="1">
                  <c:v>5702.22</c:v>
                </c:pt>
                <c:pt idx="2">
                  <c:v>5660.59</c:v>
                </c:pt>
                <c:pt idx="3">
                  <c:v>5552.7</c:v>
                </c:pt>
                <c:pt idx="4">
                  <c:v>5628.75</c:v>
                </c:pt>
                <c:pt idx="5">
                  <c:v>5535.09</c:v>
                </c:pt>
                <c:pt idx="6">
                  <c:v>5553.54</c:v>
                </c:pt>
                <c:pt idx="7">
                  <c:v>5519.59</c:v>
                </c:pt>
                <c:pt idx="8">
                  <c:v>5540.38</c:v>
                </c:pt>
                <c:pt idx="9">
                  <c:v>5464.8200000000024</c:v>
                </c:pt>
                <c:pt idx="10">
                  <c:v>5368.59</c:v>
                </c:pt>
                <c:pt idx="11">
                  <c:v>5292.6</c:v>
                </c:pt>
                <c:pt idx="12">
                  <c:v>5421.22</c:v>
                </c:pt>
                <c:pt idx="13">
                  <c:v>5507.17</c:v>
                </c:pt>
                <c:pt idx="14">
                  <c:v>5413.26</c:v>
                </c:pt>
                <c:pt idx="15">
                  <c:v>5504.88</c:v>
                </c:pt>
                <c:pt idx="16">
                  <c:v>5560.6200000000044</c:v>
                </c:pt>
                <c:pt idx="17">
                  <c:v>5620.56</c:v>
                </c:pt>
                <c:pt idx="18">
                  <c:v>5607.13</c:v>
                </c:pt>
                <c:pt idx="19">
                  <c:v>5631.7699999999995</c:v>
                </c:pt>
                <c:pt idx="20">
                  <c:v>5611.39</c:v>
                </c:pt>
                <c:pt idx="21">
                  <c:v>5573.6100000000024</c:v>
                </c:pt>
                <c:pt idx="22">
                  <c:v>5589.54</c:v>
                </c:pt>
                <c:pt idx="23">
                  <c:v>5611.78</c:v>
                </c:pt>
                <c:pt idx="24">
                  <c:v>5652.87</c:v>
                </c:pt>
                <c:pt idx="25">
                  <c:v>5708.08</c:v>
                </c:pt>
                <c:pt idx="26">
                  <c:v>5774.33</c:v>
                </c:pt>
                <c:pt idx="27">
                  <c:v>5524.8200000000024</c:v>
                </c:pt>
                <c:pt idx="28">
                  <c:v>5639.3200000000024</c:v>
                </c:pt>
                <c:pt idx="29">
                  <c:v>5706.17</c:v>
                </c:pt>
                <c:pt idx="30">
                  <c:v>5695.49</c:v>
                </c:pt>
                <c:pt idx="31">
                  <c:v>5680.03</c:v>
                </c:pt>
                <c:pt idx="32">
                  <c:v>5705.4699999999993</c:v>
                </c:pt>
                <c:pt idx="33">
                  <c:v>5663.6500000000024</c:v>
                </c:pt>
                <c:pt idx="34">
                  <c:v>5613.5</c:v>
                </c:pt>
                <c:pt idx="35">
                  <c:v>5662.5</c:v>
                </c:pt>
                <c:pt idx="36">
                  <c:v>5687.45</c:v>
                </c:pt>
                <c:pt idx="37">
                  <c:v>5602.91</c:v>
                </c:pt>
                <c:pt idx="38">
                  <c:v>5636.8</c:v>
                </c:pt>
                <c:pt idx="39">
                  <c:v>5670.55</c:v>
                </c:pt>
                <c:pt idx="40">
                  <c:v>5627.41</c:v>
                </c:pt>
                <c:pt idx="41">
                  <c:v>5596.6100000000024</c:v>
                </c:pt>
                <c:pt idx="42">
                  <c:v>5754.6200000000044</c:v>
                </c:pt>
                <c:pt idx="43">
                  <c:v>5734.41</c:v>
                </c:pt>
                <c:pt idx="44">
                  <c:v>5757.9699999999993</c:v>
                </c:pt>
                <c:pt idx="45">
                  <c:v>5709.78</c:v>
                </c:pt>
                <c:pt idx="46">
                  <c:v>5761.79</c:v>
                </c:pt>
                <c:pt idx="47">
                  <c:v>5767.98</c:v>
                </c:pt>
                <c:pt idx="48">
                  <c:v>5813.24</c:v>
                </c:pt>
                <c:pt idx="49">
                  <c:v>5916.22</c:v>
                </c:pt>
                <c:pt idx="50">
                  <c:v>5884.67</c:v>
                </c:pt>
                <c:pt idx="51">
                  <c:v>5751.18</c:v>
                </c:pt>
                <c:pt idx="52">
                  <c:v>5812.72</c:v>
                </c:pt>
                <c:pt idx="53">
                  <c:v>5867</c:v>
                </c:pt>
                <c:pt idx="54">
                  <c:v>5812.56</c:v>
                </c:pt>
                <c:pt idx="55">
                  <c:v>5702.63</c:v>
                </c:pt>
                <c:pt idx="56">
                  <c:v>5677.17</c:v>
                </c:pt>
                <c:pt idx="57">
                  <c:v>5760.76</c:v>
                </c:pt>
                <c:pt idx="58">
                  <c:v>5842.68</c:v>
                </c:pt>
                <c:pt idx="59">
                  <c:v>5820.6200000000044</c:v>
                </c:pt>
                <c:pt idx="60">
                  <c:v>5746.76</c:v>
                </c:pt>
                <c:pt idx="61">
                  <c:v>5681</c:v>
                </c:pt>
                <c:pt idx="62">
                  <c:v>5718.59</c:v>
                </c:pt>
                <c:pt idx="63">
                  <c:v>5837.53</c:v>
                </c:pt>
                <c:pt idx="64">
                  <c:v>5850.3</c:v>
                </c:pt>
                <c:pt idx="65">
                  <c:v>5937.46</c:v>
                </c:pt>
                <c:pt idx="66">
                  <c:v>5892.3200000000024</c:v>
                </c:pt>
                <c:pt idx="67">
                  <c:v>5909.51</c:v>
                </c:pt>
                <c:pt idx="68">
                  <c:v>5964.6600000000044</c:v>
                </c:pt>
                <c:pt idx="69">
                  <c:v>5943.94</c:v>
                </c:pt>
                <c:pt idx="70">
                  <c:v>5982.53</c:v>
                </c:pt>
                <c:pt idx="71">
                  <c:v>6167.1</c:v>
                </c:pt>
                <c:pt idx="72">
                  <c:v>6182.33</c:v>
                </c:pt>
                <c:pt idx="73">
                  <c:v>6233.41</c:v>
                </c:pt>
                <c:pt idx="74">
                  <c:v>6118.04</c:v>
                </c:pt>
                <c:pt idx="75">
                  <c:v>6263.1200000000044</c:v>
                </c:pt>
                <c:pt idx="76">
                  <c:v>6364.7</c:v>
                </c:pt>
                <c:pt idx="77">
                  <c:v>6387.09</c:v>
                </c:pt>
                <c:pt idx="78">
                  <c:v>6420.09</c:v>
                </c:pt>
                <c:pt idx="79">
                  <c:v>6328.75</c:v>
                </c:pt>
                <c:pt idx="80">
                  <c:v>6329.1600000000044</c:v>
                </c:pt>
                <c:pt idx="81">
                  <c:v>6417.46</c:v>
                </c:pt>
                <c:pt idx="82">
                  <c:v>6228.28</c:v>
                </c:pt>
                <c:pt idx="83">
                  <c:v>6265.08</c:v>
                </c:pt>
                <c:pt idx="84">
                  <c:v>6067.6900000000014</c:v>
                </c:pt>
                <c:pt idx="85">
                  <c:v>6076.25</c:v>
                </c:pt>
                <c:pt idx="86">
                  <c:v>6182.22</c:v>
                </c:pt>
                <c:pt idx="87">
                  <c:v>6141.35</c:v>
                </c:pt>
                <c:pt idx="88">
                  <c:v>6087.4299999999994</c:v>
                </c:pt>
                <c:pt idx="89">
                  <c:v>6052.96</c:v>
                </c:pt>
                <c:pt idx="90">
                  <c:v>6112.64</c:v>
                </c:pt>
                <c:pt idx="91">
                  <c:v>5950.6200000000044</c:v>
                </c:pt>
                <c:pt idx="92">
                  <c:v>5976.6100000000024</c:v>
                </c:pt>
                <c:pt idx="93">
                  <c:v>5958.6600000000044</c:v>
                </c:pt>
                <c:pt idx="94">
                  <c:v>6040.99</c:v>
                </c:pt>
                <c:pt idx="95">
                  <c:v>6009.3</c:v>
                </c:pt>
                <c:pt idx="96">
                  <c:v>6140.5</c:v>
                </c:pt>
                <c:pt idx="97">
                  <c:v>6164.4299999999994</c:v>
                </c:pt>
                <c:pt idx="98">
                  <c:v>6135.03</c:v>
                </c:pt>
                <c:pt idx="99">
                  <c:v>5985.23</c:v>
                </c:pt>
                <c:pt idx="100">
                  <c:v>6046.1100000000024</c:v>
                </c:pt>
                <c:pt idx="101">
                  <c:v>6023.7</c:v>
                </c:pt>
                <c:pt idx="102">
                  <c:v>6000.07</c:v>
                </c:pt>
                <c:pt idx="103">
                  <c:v>6067.72</c:v>
                </c:pt>
                <c:pt idx="104">
                  <c:v>5950.21</c:v>
                </c:pt>
                <c:pt idx="105">
                  <c:v>5794.79</c:v>
                </c:pt>
                <c:pt idx="106">
                  <c:v>5761.8200000000024</c:v>
                </c:pt>
                <c:pt idx="107">
                  <c:v>5827.6600000000044</c:v>
                </c:pt>
                <c:pt idx="108">
                  <c:v>5765.73</c:v>
                </c:pt>
                <c:pt idx="109">
                  <c:v>5750.33</c:v>
                </c:pt>
                <c:pt idx="110">
                  <c:v>5815.8600000000024</c:v>
                </c:pt>
                <c:pt idx="111">
                  <c:v>5901.3600000000024</c:v>
                </c:pt>
                <c:pt idx="112">
                  <c:v>5964.3200000000024</c:v>
                </c:pt>
                <c:pt idx="113">
                  <c:v>5975.38</c:v>
                </c:pt>
                <c:pt idx="114">
                  <c:v>6003.1</c:v>
                </c:pt>
                <c:pt idx="115">
                  <c:v>6029.7699999999995</c:v>
                </c:pt>
                <c:pt idx="116">
                  <c:v>5996.03</c:v>
                </c:pt>
                <c:pt idx="117">
                  <c:v>5979.67</c:v>
                </c:pt>
                <c:pt idx="118">
                  <c:v>5961.96</c:v>
                </c:pt>
                <c:pt idx="119">
                  <c:v>5986.39</c:v>
                </c:pt>
                <c:pt idx="120">
                  <c:v>5898.2</c:v>
                </c:pt>
                <c:pt idx="121">
                  <c:v>5830.76</c:v>
                </c:pt>
                <c:pt idx="122">
                  <c:v>5806.25</c:v>
                </c:pt>
                <c:pt idx="123">
                  <c:v>5735.31</c:v>
                </c:pt>
                <c:pt idx="124">
                  <c:v>5627.9699999999993</c:v>
                </c:pt>
                <c:pt idx="125">
                  <c:v>5433.84</c:v>
                </c:pt>
                <c:pt idx="126">
                  <c:v>5502.08</c:v>
                </c:pt>
                <c:pt idx="127">
                  <c:v>5580.71</c:v>
                </c:pt>
                <c:pt idx="128">
                  <c:v>5633.1100000000024</c:v>
                </c:pt>
                <c:pt idx="129">
                  <c:v>5664.41</c:v>
                </c:pt>
                <c:pt idx="130">
                  <c:v>5574.09</c:v>
                </c:pt>
                <c:pt idx="131">
                  <c:v>5567.79</c:v>
                </c:pt>
                <c:pt idx="132">
                  <c:v>5520.73</c:v>
                </c:pt>
                <c:pt idx="133">
                  <c:v>5598.22</c:v>
                </c:pt>
                <c:pt idx="134">
                  <c:v>5589.64</c:v>
                </c:pt>
                <c:pt idx="135">
                  <c:v>5602.55</c:v>
                </c:pt>
                <c:pt idx="136">
                  <c:v>5517.55</c:v>
                </c:pt>
                <c:pt idx="137">
                  <c:v>5467.74</c:v>
                </c:pt>
                <c:pt idx="138">
                  <c:v>5409.7</c:v>
                </c:pt>
                <c:pt idx="139">
                  <c:v>5429.44</c:v>
                </c:pt>
                <c:pt idx="140">
                  <c:v>5486.02</c:v>
                </c:pt>
                <c:pt idx="141">
                  <c:v>5499.49</c:v>
                </c:pt>
                <c:pt idx="142">
                  <c:v>5558.33</c:v>
                </c:pt>
                <c:pt idx="143">
                  <c:v>5674.41</c:v>
                </c:pt>
                <c:pt idx="144">
                  <c:v>5646.88</c:v>
                </c:pt>
                <c:pt idx="145">
                  <c:v>5714.74</c:v>
                </c:pt>
                <c:pt idx="146">
                  <c:v>5690.8200000000024</c:v>
                </c:pt>
                <c:pt idx="147">
                  <c:v>5687.84</c:v>
                </c:pt>
                <c:pt idx="148">
                  <c:v>5691.6100000000024</c:v>
                </c:pt>
                <c:pt idx="149">
                  <c:v>5627.1</c:v>
                </c:pt>
                <c:pt idx="150">
                  <c:v>5689.6100000000024</c:v>
                </c:pt>
                <c:pt idx="151">
                  <c:v>5694.79</c:v>
                </c:pt>
                <c:pt idx="152">
                  <c:v>5663.23</c:v>
                </c:pt>
                <c:pt idx="153">
                  <c:v>5705.48</c:v>
                </c:pt>
                <c:pt idx="154">
                  <c:v>5761.3200000000024</c:v>
                </c:pt>
                <c:pt idx="155">
                  <c:v>5746.6100000000024</c:v>
                </c:pt>
                <c:pt idx="156">
                  <c:v>5783.05</c:v>
                </c:pt>
                <c:pt idx="157">
                  <c:v>5780.04</c:v>
                </c:pt>
                <c:pt idx="158">
                  <c:v>5719.24</c:v>
                </c:pt>
                <c:pt idx="159">
                  <c:v>5684.2699999999995</c:v>
                </c:pt>
                <c:pt idx="160">
                  <c:v>5574.81</c:v>
                </c:pt>
                <c:pt idx="161">
                  <c:v>5617.3600000000024</c:v>
                </c:pt>
                <c:pt idx="162">
                  <c:v>5663.92</c:v>
                </c:pt>
                <c:pt idx="163">
                  <c:v>5717.03</c:v>
                </c:pt>
                <c:pt idx="164">
                  <c:v>5699.23</c:v>
                </c:pt>
                <c:pt idx="165">
                  <c:v>5772.63</c:v>
                </c:pt>
                <c:pt idx="166">
                  <c:v>5796.02</c:v>
                </c:pt>
                <c:pt idx="167">
                  <c:v>5854.42</c:v>
                </c:pt>
                <c:pt idx="168">
                  <c:v>5876.29</c:v>
                </c:pt>
                <c:pt idx="169">
                  <c:v>5908.51</c:v>
                </c:pt>
                <c:pt idx="170">
                  <c:v>6023.42</c:v>
                </c:pt>
                <c:pt idx="171">
                  <c:v>5994.5</c:v>
                </c:pt>
                <c:pt idx="172">
                  <c:v>5967.72</c:v>
                </c:pt>
                <c:pt idx="173">
                  <c:v>6005.1200000000044</c:v>
                </c:pt>
                <c:pt idx="174">
                  <c:v>5905.98</c:v>
                </c:pt>
                <c:pt idx="175">
                  <c:v>5916.78</c:v>
                </c:pt>
                <c:pt idx="176">
                  <c:v>5930.3600000000024</c:v>
                </c:pt>
                <c:pt idx="177">
                  <c:v>5979.54</c:v>
                </c:pt>
                <c:pt idx="178">
                  <c:v>5993.6500000000024</c:v>
                </c:pt>
                <c:pt idx="179">
                  <c:v>5924.17</c:v>
                </c:pt>
                <c:pt idx="180">
                  <c:v>5883.9</c:v>
                </c:pt>
                <c:pt idx="181">
                  <c:v>5885.1900000000014</c:v>
                </c:pt>
                <c:pt idx="182">
                  <c:v>5901.33</c:v>
                </c:pt>
                <c:pt idx="183">
                  <c:v>5954.9299999999994</c:v>
                </c:pt>
                <c:pt idx="184">
                  <c:v>5860.9</c:v>
                </c:pt>
                <c:pt idx="185">
                  <c:v>5841.68</c:v>
                </c:pt>
                <c:pt idx="186">
                  <c:v>5883.8600000000024</c:v>
                </c:pt>
                <c:pt idx="187">
                  <c:v>5981.1100000000024</c:v>
                </c:pt>
                <c:pt idx="188">
                  <c:v>6028.8</c:v>
                </c:pt>
                <c:pt idx="189">
                  <c:v>6089.56</c:v>
                </c:pt>
                <c:pt idx="190">
                  <c:v>6106.9299999999994</c:v>
                </c:pt>
                <c:pt idx="191">
                  <c:v>6135.3600000000024</c:v>
                </c:pt>
                <c:pt idx="192">
                  <c:v>6191.4</c:v>
                </c:pt>
                <c:pt idx="193">
                  <c:v>6193.94</c:v>
                </c:pt>
                <c:pt idx="194">
                  <c:v>6210.56</c:v>
                </c:pt>
                <c:pt idx="195">
                  <c:v>6151.64</c:v>
                </c:pt>
                <c:pt idx="196">
                  <c:v>6179.8200000000024</c:v>
                </c:pt>
                <c:pt idx="197">
                  <c:v>6271.22</c:v>
                </c:pt>
                <c:pt idx="198">
                  <c:v>6273.52</c:v>
                </c:pt>
                <c:pt idx="199">
                  <c:v>6254.25</c:v>
                </c:pt>
                <c:pt idx="200">
                  <c:v>6219.9299999999994</c:v>
                </c:pt>
                <c:pt idx="201">
                  <c:v>6281.39</c:v>
                </c:pt>
                <c:pt idx="202">
                  <c:v>6367.08</c:v>
                </c:pt>
                <c:pt idx="203">
                  <c:v>6358.08</c:v>
                </c:pt>
                <c:pt idx="204">
                  <c:v>6357.08</c:v>
                </c:pt>
                <c:pt idx="205">
                  <c:v>6355.3200000000024</c:v>
                </c:pt>
                <c:pt idx="206">
                  <c:v>6405.74</c:v>
                </c:pt>
                <c:pt idx="207">
                  <c:v>6377</c:v>
                </c:pt>
                <c:pt idx="208">
                  <c:v>6282.6900000000014</c:v>
                </c:pt>
                <c:pt idx="209">
                  <c:v>6296.22</c:v>
                </c:pt>
                <c:pt idx="210">
                  <c:v>6245.63</c:v>
                </c:pt>
                <c:pt idx="211">
                  <c:v>6296.78</c:v>
                </c:pt>
                <c:pt idx="212">
                  <c:v>6390.48</c:v>
                </c:pt>
                <c:pt idx="213">
                  <c:v>6459.1600000000044</c:v>
                </c:pt>
                <c:pt idx="214">
                  <c:v>6501.5</c:v>
                </c:pt>
                <c:pt idx="215">
                  <c:v>6528.81</c:v>
                </c:pt>
                <c:pt idx="216">
                  <c:v>6574.58</c:v>
                </c:pt>
                <c:pt idx="217">
                  <c:v>6629.6500000000024</c:v>
                </c:pt>
                <c:pt idx="218">
                  <c:v>6638.31</c:v>
                </c:pt>
                <c:pt idx="219">
                  <c:v>6617.39</c:v>
                </c:pt>
                <c:pt idx="220">
                  <c:v>6668.05</c:v>
                </c:pt>
                <c:pt idx="221">
                  <c:v>6701.54</c:v>
                </c:pt>
                <c:pt idx="222">
                  <c:v>6504.98</c:v>
                </c:pt>
                <c:pt idx="223">
                  <c:v>6574.07</c:v>
                </c:pt>
                <c:pt idx="224">
                  <c:v>6676.63</c:v>
                </c:pt>
                <c:pt idx="225">
                  <c:v>6742.4</c:v>
                </c:pt>
                <c:pt idx="226">
                  <c:v>6680.33</c:v>
                </c:pt>
                <c:pt idx="227">
                  <c:v>6736.63</c:v>
                </c:pt>
                <c:pt idx="228">
                  <c:v>6798.35</c:v>
                </c:pt>
                <c:pt idx="229">
                  <c:v>6784.84</c:v>
                </c:pt>
                <c:pt idx="230">
                  <c:v>6806.46</c:v>
                </c:pt>
                <c:pt idx="231">
                  <c:v>6859.25</c:v>
                </c:pt>
                <c:pt idx="232">
                  <c:v>6907.76</c:v>
                </c:pt>
                <c:pt idx="233">
                  <c:v>7116.6600000000044</c:v>
                </c:pt>
                <c:pt idx="234">
                  <c:v>7111.1600000000044</c:v>
                </c:pt>
                <c:pt idx="235">
                  <c:v>7117.2699999999995</c:v>
                </c:pt>
                <c:pt idx="236">
                  <c:v>7162.05</c:v>
                </c:pt>
                <c:pt idx="237">
                  <c:v>7140.5</c:v>
                </c:pt>
                <c:pt idx="238">
                  <c:v>7293.09</c:v>
                </c:pt>
                <c:pt idx="239">
                  <c:v>7204.8</c:v>
                </c:pt>
                <c:pt idx="240">
                  <c:v>7106.04</c:v>
                </c:pt>
                <c:pt idx="241">
                  <c:v>7219.26</c:v>
                </c:pt>
                <c:pt idx="242">
                  <c:v>7101.72</c:v>
                </c:pt>
                <c:pt idx="243">
                  <c:v>6962.2</c:v>
                </c:pt>
                <c:pt idx="244">
                  <c:v>6860.67</c:v>
                </c:pt>
                <c:pt idx="245">
                  <c:v>6879.79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#REF!</c:f>
              <c:numCache>
                <c:formatCode>General</c:formatCode>
                <c:ptCount val="246"/>
                <c:pt idx="0">
                  <c:v>5862</c:v>
                </c:pt>
                <c:pt idx="1">
                  <c:v>5783.9787000000006</c:v>
                </c:pt>
                <c:pt idx="2">
                  <c:v>5777.6051000000034</c:v>
                </c:pt>
                <c:pt idx="3">
                  <c:v>5792.5012000000024</c:v>
                </c:pt>
                <c:pt idx="4">
                  <c:v>5878.9962000000014</c:v>
                </c:pt>
                <c:pt idx="5">
                  <c:v>5796.5792999999994</c:v>
                </c:pt>
                <c:pt idx="6">
                  <c:v>5824.0272000000004</c:v>
                </c:pt>
                <c:pt idx="7">
                  <c:v>5813.0139000000008</c:v>
                </c:pt>
                <c:pt idx="8">
                  <c:v>5821.1212000000323</c:v>
                </c:pt>
                <c:pt idx="9">
                  <c:v>5747.3733999999995</c:v>
                </c:pt>
                <c:pt idx="10">
                  <c:v>5715.5787999999993</c:v>
                </c:pt>
                <c:pt idx="11">
                  <c:v>5635.9702000000007</c:v>
                </c:pt>
                <c:pt idx="12">
                  <c:v>5655.3596000000034</c:v>
                </c:pt>
                <c:pt idx="13">
                  <c:v>5714.2356999999993</c:v>
                </c:pt>
                <c:pt idx="14">
                  <c:v>5587.5457000000015</c:v>
                </c:pt>
                <c:pt idx="15">
                  <c:v>5627.5454</c:v>
                </c:pt>
                <c:pt idx="16">
                  <c:v>5740.4381999999996</c:v>
                </c:pt>
                <c:pt idx="17">
                  <c:v>5931.3278</c:v>
                </c:pt>
                <c:pt idx="18">
                  <c:v>5890.4491000000007</c:v>
                </c:pt>
                <c:pt idx="19">
                  <c:v>5921.4377999999715</c:v>
                </c:pt>
                <c:pt idx="20">
                  <c:v>5885.1500000000024</c:v>
                </c:pt>
                <c:pt idx="21">
                  <c:v>5855.7729000000008</c:v>
                </c:pt>
                <c:pt idx="22">
                  <c:v>5832.9892999999993</c:v>
                </c:pt>
                <c:pt idx="23">
                  <c:v>5830.0345000000007</c:v>
                </c:pt>
                <c:pt idx="24">
                  <c:v>5896.1145000000024</c:v>
                </c:pt>
                <c:pt idx="25">
                  <c:v>5957.2861000000003</c:v>
                </c:pt>
                <c:pt idx="26">
                  <c:v>5955.8453</c:v>
                </c:pt>
                <c:pt idx="27">
                  <c:v>5906.6394</c:v>
                </c:pt>
                <c:pt idx="28">
                  <c:v>5965.2225000000044</c:v>
                </c:pt>
                <c:pt idx="29">
                  <c:v>6044.2206000000024</c:v>
                </c:pt>
                <c:pt idx="30">
                  <c:v>6027.2976999999992</c:v>
                </c:pt>
                <c:pt idx="31">
                  <c:v>5988.4457999999995</c:v>
                </c:pt>
                <c:pt idx="32">
                  <c:v>5984.9782000000005</c:v>
                </c:pt>
                <c:pt idx="33">
                  <c:v>5990.9610000000002</c:v>
                </c:pt>
                <c:pt idx="34">
                  <c:v>5891.9142999999995</c:v>
                </c:pt>
                <c:pt idx="35">
                  <c:v>5885.1988000000001</c:v>
                </c:pt>
                <c:pt idx="36">
                  <c:v>5876.9693000000016</c:v>
                </c:pt>
                <c:pt idx="37">
                  <c:v>5782.4157999999998</c:v>
                </c:pt>
                <c:pt idx="38">
                  <c:v>5754.2354000000005</c:v>
                </c:pt>
                <c:pt idx="39">
                  <c:v>5756.3111000000044</c:v>
                </c:pt>
                <c:pt idx="40">
                  <c:v>5695.7011000000002</c:v>
                </c:pt>
                <c:pt idx="41">
                  <c:v>5563.1747999999998</c:v>
                </c:pt>
                <c:pt idx="42">
                  <c:v>5578.95</c:v>
                </c:pt>
                <c:pt idx="43">
                  <c:v>5587.8632000000034</c:v>
                </c:pt>
                <c:pt idx="44">
                  <c:v>5629.0350000000008</c:v>
                </c:pt>
                <c:pt idx="45">
                  <c:v>5531.893</c:v>
                </c:pt>
                <c:pt idx="46">
                  <c:v>5625.0546000000004</c:v>
                </c:pt>
                <c:pt idx="47">
                  <c:v>5615.2377999999999</c:v>
                </c:pt>
                <c:pt idx="48">
                  <c:v>5689.8892000000014</c:v>
                </c:pt>
                <c:pt idx="49">
                  <c:v>5670.2312000000002</c:v>
                </c:pt>
                <c:pt idx="50">
                  <c:v>5594.0414000000001</c:v>
                </c:pt>
                <c:pt idx="51">
                  <c:v>5466.7165000000014</c:v>
                </c:pt>
                <c:pt idx="52">
                  <c:v>5465.1537000000017</c:v>
                </c:pt>
                <c:pt idx="53">
                  <c:v>5474.7017999999998</c:v>
                </c:pt>
                <c:pt idx="54">
                  <c:v>5426.6192000000246</c:v>
                </c:pt>
                <c:pt idx="55">
                  <c:v>5384.2020000000002</c:v>
                </c:pt>
                <c:pt idx="56">
                  <c:v>5356.9251000000004</c:v>
                </c:pt>
                <c:pt idx="57">
                  <c:v>5403.7377999999999</c:v>
                </c:pt>
                <c:pt idx="58">
                  <c:v>5394.1897000000017</c:v>
                </c:pt>
                <c:pt idx="59">
                  <c:v>5401.2714000000005</c:v>
                </c:pt>
                <c:pt idx="60">
                  <c:v>5319.8314</c:v>
                </c:pt>
                <c:pt idx="61">
                  <c:v>5289.3066000000044</c:v>
                </c:pt>
                <c:pt idx="62">
                  <c:v>5341.6138000000001</c:v>
                </c:pt>
                <c:pt idx="63">
                  <c:v>5479.3171000000002</c:v>
                </c:pt>
                <c:pt idx="64">
                  <c:v>5450.2331999999997</c:v>
                </c:pt>
                <c:pt idx="65">
                  <c:v>5483.9080999999996</c:v>
                </c:pt>
                <c:pt idx="66">
                  <c:v>5411.2346999999991</c:v>
                </c:pt>
                <c:pt idx="67">
                  <c:v>5420.8317000000015</c:v>
                </c:pt>
                <c:pt idx="68">
                  <c:v>5440.1966000000248</c:v>
                </c:pt>
                <c:pt idx="69">
                  <c:v>5378.3412000000044</c:v>
                </c:pt>
                <c:pt idx="70">
                  <c:v>5402.8342999999995</c:v>
                </c:pt>
                <c:pt idx="71">
                  <c:v>5537.2654000000002</c:v>
                </c:pt>
                <c:pt idx="72">
                  <c:v>5581.2943000000005</c:v>
                </c:pt>
                <c:pt idx="73">
                  <c:v>5595.1891000000014</c:v>
                </c:pt>
                <c:pt idx="74">
                  <c:v>5566.6180000000004</c:v>
                </c:pt>
                <c:pt idx="75">
                  <c:v>5605.7384999999995</c:v>
                </c:pt>
                <c:pt idx="76">
                  <c:v>5645.0056000000004</c:v>
                </c:pt>
                <c:pt idx="77">
                  <c:v>5573.6753000000017</c:v>
                </c:pt>
                <c:pt idx="78">
                  <c:v>5637.7040000000006</c:v>
                </c:pt>
                <c:pt idx="79">
                  <c:v>5585.8852000000024</c:v>
                </c:pt>
                <c:pt idx="80">
                  <c:v>5529.3533000000016</c:v>
                </c:pt>
                <c:pt idx="81">
                  <c:v>5407.7915000000003</c:v>
                </c:pt>
                <c:pt idx="82">
                  <c:v>5269.5754000000006</c:v>
                </c:pt>
                <c:pt idx="83">
                  <c:v>5282.9818999999998</c:v>
                </c:pt>
                <c:pt idx="84">
                  <c:v>5260.2959000000001</c:v>
                </c:pt>
                <c:pt idx="85">
                  <c:v>5321.0034999999998</c:v>
                </c:pt>
                <c:pt idx="86">
                  <c:v>5348.8421000000044</c:v>
                </c:pt>
                <c:pt idx="87">
                  <c:v>5333.9460000000008</c:v>
                </c:pt>
                <c:pt idx="88">
                  <c:v>5284.3982000000024</c:v>
                </c:pt>
                <c:pt idx="89">
                  <c:v>5307.9632999999994</c:v>
                </c:pt>
                <c:pt idx="90">
                  <c:v>5295.0941000000003</c:v>
                </c:pt>
                <c:pt idx="91">
                  <c:v>5122.7635</c:v>
                </c:pt>
                <c:pt idx="92">
                  <c:v>5149.3077999999996</c:v>
                </c:pt>
                <c:pt idx="93">
                  <c:v>5162.6655000000228</c:v>
                </c:pt>
                <c:pt idx="94">
                  <c:v>5226.6454000000003</c:v>
                </c:pt>
                <c:pt idx="95">
                  <c:v>5183.9350999999997</c:v>
                </c:pt>
                <c:pt idx="96">
                  <c:v>5233.2631000000001</c:v>
                </c:pt>
                <c:pt idx="97">
                  <c:v>5221.2729999999992</c:v>
                </c:pt>
                <c:pt idx="98">
                  <c:v>5179.1244000000024</c:v>
                </c:pt>
                <c:pt idx="99">
                  <c:v>5096.3413</c:v>
                </c:pt>
                <c:pt idx="100">
                  <c:v>5271.7487999999994</c:v>
                </c:pt>
                <c:pt idx="101">
                  <c:v>5315.0939000000008</c:v>
                </c:pt>
                <c:pt idx="102">
                  <c:v>5309.9412999999995</c:v>
                </c:pt>
                <c:pt idx="103">
                  <c:v>5301.6630000000014</c:v>
                </c:pt>
                <c:pt idx="104">
                  <c:v>5264.2029999999995</c:v>
                </c:pt>
                <c:pt idx="105">
                  <c:v>5255.07</c:v>
                </c:pt>
                <c:pt idx="106">
                  <c:v>5241.2240000000002</c:v>
                </c:pt>
                <c:pt idx="107">
                  <c:v>5282.2737000000006</c:v>
                </c:pt>
                <c:pt idx="108">
                  <c:v>5325.3014000000003</c:v>
                </c:pt>
                <c:pt idx="109">
                  <c:v>5286.9134999999997</c:v>
                </c:pt>
                <c:pt idx="110">
                  <c:v>5336.8764000000001</c:v>
                </c:pt>
                <c:pt idx="111">
                  <c:v>5463.4931000000006</c:v>
                </c:pt>
                <c:pt idx="112">
                  <c:v>5466.6677</c:v>
                </c:pt>
                <c:pt idx="113">
                  <c:v>5552.4788999999773</c:v>
                </c:pt>
                <c:pt idx="114">
                  <c:v>5544.9331999999995</c:v>
                </c:pt>
                <c:pt idx="115">
                  <c:v>5539.9027000000015</c:v>
                </c:pt>
                <c:pt idx="116">
                  <c:v>5444.2991000000002</c:v>
                </c:pt>
                <c:pt idx="117">
                  <c:v>5451.7960000000003</c:v>
                </c:pt>
                <c:pt idx="118">
                  <c:v>5432.9195</c:v>
                </c:pt>
                <c:pt idx="119">
                  <c:v>5432.1381000000001</c:v>
                </c:pt>
                <c:pt idx="120">
                  <c:v>5341.2231000000002</c:v>
                </c:pt>
                <c:pt idx="121">
                  <c:v>5364.5196000000014</c:v>
                </c:pt>
                <c:pt idx="122">
                  <c:v>5359.3426000000054</c:v>
                </c:pt>
                <c:pt idx="123">
                  <c:v>5349.0863000000018</c:v>
                </c:pt>
                <c:pt idx="124">
                  <c:v>5293.7997999999998</c:v>
                </c:pt>
                <c:pt idx="125">
                  <c:v>5213.5563000000002</c:v>
                </c:pt>
                <c:pt idx="126">
                  <c:v>5270.9429</c:v>
                </c:pt>
                <c:pt idx="127">
                  <c:v>5271.4069</c:v>
                </c:pt>
                <c:pt idx="128">
                  <c:v>5266.0589</c:v>
                </c:pt>
                <c:pt idx="129">
                  <c:v>5268.1590000000024</c:v>
                </c:pt>
                <c:pt idx="130">
                  <c:v>5219.2950000000001</c:v>
                </c:pt>
                <c:pt idx="131">
                  <c:v>5214.8506000000034</c:v>
                </c:pt>
                <c:pt idx="132">
                  <c:v>5210.9677999999985</c:v>
                </c:pt>
                <c:pt idx="133">
                  <c:v>5323.6409000000003</c:v>
                </c:pt>
                <c:pt idx="134">
                  <c:v>5310.9425000000001</c:v>
                </c:pt>
                <c:pt idx="135">
                  <c:v>5304.8864000000003</c:v>
                </c:pt>
                <c:pt idx="136">
                  <c:v>5235.8028000000004</c:v>
                </c:pt>
                <c:pt idx="137">
                  <c:v>5240.3693000000003</c:v>
                </c:pt>
                <c:pt idx="138">
                  <c:v>5165.1319000000003</c:v>
                </c:pt>
                <c:pt idx="139">
                  <c:v>5166.6703000000007</c:v>
                </c:pt>
                <c:pt idx="140">
                  <c:v>5215.8274000000001</c:v>
                </c:pt>
                <c:pt idx="141">
                  <c:v>5203.5442000000003</c:v>
                </c:pt>
                <c:pt idx="142">
                  <c:v>5246.3766000000014</c:v>
                </c:pt>
                <c:pt idx="143">
                  <c:v>5264.8624000000054</c:v>
                </c:pt>
                <c:pt idx="144">
                  <c:v>5243.6171000000004</c:v>
                </c:pt>
                <c:pt idx="145">
                  <c:v>5297.5117</c:v>
                </c:pt>
                <c:pt idx="146">
                  <c:v>5262.8599000000004</c:v>
                </c:pt>
                <c:pt idx="147">
                  <c:v>5266.0345000000007</c:v>
                </c:pt>
                <c:pt idx="148">
                  <c:v>5250.0640000000003</c:v>
                </c:pt>
                <c:pt idx="149">
                  <c:v>5197.1951000000054</c:v>
                </c:pt>
                <c:pt idx="150">
                  <c:v>5251.7245000000003</c:v>
                </c:pt>
                <c:pt idx="151">
                  <c:v>5212.9457999999995</c:v>
                </c:pt>
                <c:pt idx="152">
                  <c:v>5211.8714</c:v>
                </c:pt>
                <c:pt idx="153">
                  <c:v>5277.7804000000006</c:v>
                </c:pt>
                <c:pt idx="154">
                  <c:v>5276.5595000000003</c:v>
                </c:pt>
                <c:pt idx="155">
                  <c:v>5258.5865000000003</c:v>
                </c:pt>
                <c:pt idx="156">
                  <c:v>5314.3369000000002</c:v>
                </c:pt>
                <c:pt idx="157">
                  <c:v>5352.4562000000014</c:v>
                </c:pt>
                <c:pt idx="158">
                  <c:v>5298.2930999999999</c:v>
                </c:pt>
                <c:pt idx="159">
                  <c:v>5275.2652000000044</c:v>
                </c:pt>
                <c:pt idx="160">
                  <c:v>5193.8740000000007</c:v>
                </c:pt>
                <c:pt idx="161">
                  <c:v>5217.8542000000034</c:v>
                </c:pt>
                <c:pt idx="162">
                  <c:v>5211.4562000000014</c:v>
                </c:pt>
                <c:pt idx="163">
                  <c:v>5237.6099000000004</c:v>
                </c:pt>
                <c:pt idx="164">
                  <c:v>5209.6492000000044</c:v>
                </c:pt>
                <c:pt idx="165">
                  <c:v>5248.0127000000002</c:v>
                </c:pt>
                <c:pt idx="166">
                  <c:v>5250.8942000000034</c:v>
                </c:pt>
                <c:pt idx="167">
                  <c:v>5287.1821000000054</c:v>
                </c:pt>
                <c:pt idx="168">
                  <c:v>5285.8146000000024</c:v>
                </c:pt>
                <c:pt idx="169">
                  <c:v>5301.2235000000001</c:v>
                </c:pt>
                <c:pt idx="170">
                  <c:v>5323.9827000000005</c:v>
                </c:pt>
                <c:pt idx="171">
                  <c:v>5320.3442000000014</c:v>
                </c:pt>
                <c:pt idx="172">
                  <c:v>5314.4589999999998</c:v>
                </c:pt>
                <c:pt idx="173">
                  <c:v>5324.6665000000266</c:v>
                </c:pt>
                <c:pt idx="174">
                  <c:v>5247.1092000000044</c:v>
                </c:pt>
                <c:pt idx="175">
                  <c:v>5232.7992000000004</c:v>
                </c:pt>
                <c:pt idx="176">
                  <c:v>5245.3998000000001</c:v>
                </c:pt>
                <c:pt idx="177">
                  <c:v>5303.3968000000004</c:v>
                </c:pt>
                <c:pt idx="178">
                  <c:v>5311.26</c:v>
                </c:pt>
                <c:pt idx="179">
                  <c:v>5301.2235000000001</c:v>
                </c:pt>
                <c:pt idx="180">
                  <c:v>5267.5241000000024</c:v>
                </c:pt>
                <c:pt idx="181">
                  <c:v>5284.7889000000005</c:v>
                </c:pt>
                <c:pt idx="182">
                  <c:v>5290.0392000000002</c:v>
                </c:pt>
                <c:pt idx="183">
                  <c:v>5354.5319</c:v>
                </c:pt>
                <c:pt idx="184">
                  <c:v>5367.0593000000017</c:v>
                </c:pt>
                <c:pt idx="185">
                  <c:v>5462.7361000000001</c:v>
                </c:pt>
                <c:pt idx="186">
                  <c:v>5519.9761000000008</c:v>
                </c:pt>
                <c:pt idx="187">
                  <c:v>5674.9198000000006</c:v>
                </c:pt>
                <c:pt idx="188">
                  <c:v>5693.1614000000054</c:v>
                </c:pt>
                <c:pt idx="189">
                  <c:v>5670.3045000000002</c:v>
                </c:pt>
                <c:pt idx="190">
                  <c:v>5739.2660000000014</c:v>
                </c:pt>
                <c:pt idx="191">
                  <c:v>5688.3507</c:v>
                </c:pt>
                <c:pt idx="192">
                  <c:v>5801.2191000000003</c:v>
                </c:pt>
                <c:pt idx="193">
                  <c:v>5785.9078999999965</c:v>
                </c:pt>
                <c:pt idx="194">
                  <c:v>5770.9384999999975</c:v>
                </c:pt>
                <c:pt idx="195">
                  <c:v>5683.6133</c:v>
                </c:pt>
                <c:pt idx="196">
                  <c:v>5692.5754000000006</c:v>
                </c:pt>
                <c:pt idx="197">
                  <c:v>5776.1399000000001</c:v>
                </c:pt>
                <c:pt idx="198">
                  <c:v>5755.8715000000002</c:v>
                </c:pt>
                <c:pt idx="199">
                  <c:v>5760.3892000000014</c:v>
                </c:pt>
                <c:pt idx="200">
                  <c:v>5704.3457000000008</c:v>
                </c:pt>
                <c:pt idx="201">
                  <c:v>5764.6138000000001</c:v>
                </c:pt>
                <c:pt idx="202">
                  <c:v>5798.6306000000004</c:v>
                </c:pt>
                <c:pt idx="203">
                  <c:v>5799.1433999999999</c:v>
                </c:pt>
                <c:pt idx="204">
                  <c:v>5778.0691000000024</c:v>
                </c:pt>
                <c:pt idx="205">
                  <c:v>5749.0095000000001</c:v>
                </c:pt>
                <c:pt idx="206">
                  <c:v>5776.1644000000024</c:v>
                </c:pt>
                <c:pt idx="207">
                  <c:v>5721.2197999999999</c:v>
                </c:pt>
                <c:pt idx="208">
                  <c:v>5675.3838000000005</c:v>
                </c:pt>
                <c:pt idx="209">
                  <c:v>5683.9306999999999</c:v>
                </c:pt>
                <c:pt idx="210">
                  <c:v>5644.1020000000044</c:v>
                </c:pt>
                <c:pt idx="211">
                  <c:v>5710.0599000000002</c:v>
                </c:pt>
                <c:pt idx="212">
                  <c:v>5751.6469000000034</c:v>
                </c:pt>
                <c:pt idx="213">
                  <c:v>5827.6902000000227</c:v>
                </c:pt>
                <c:pt idx="214">
                  <c:v>5882.3417000000018</c:v>
                </c:pt>
                <c:pt idx="215">
                  <c:v>5924.7832999999991</c:v>
                </c:pt>
                <c:pt idx="216">
                  <c:v>5981.0466000000024</c:v>
                </c:pt>
                <c:pt idx="217">
                  <c:v>5971.1810000000014</c:v>
                </c:pt>
                <c:pt idx="218">
                  <c:v>5939.9479999999985</c:v>
                </c:pt>
                <c:pt idx="219">
                  <c:v>5918.0190000000002</c:v>
                </c:pt>
                <c:pt idx="220">
                  <c:v>5954.4290000000001</c:v>
                </c:pt>
                <c:pt idx="221">
                  <c:v>5951.5718999999999</c:v>
                </c:pt>
                <c:pt idx="222">
                  <c:v>5833.3067000000001</c:v>
                </c:pt>
                <c:pt idx="223">
                  <c:v>5864.0024000000003</c:v>
                </c:pt>
                <c:pt idx="224">
                  <c:v>5881.9021000000002</c:v>
                </c:pt>
                <c:pt idx="225">
                  <c:v>5922.3169000000034</c:v>
                </c:pt>
                <c:pt idx="226">
                  <c:v>5809.2775999999994</c:v>
                </c:pt>
                <c:pt idx="227">
                  <c:v>5859.4358999999995</c:v>
                </c:pt>
                <c:pt idx="228">
                  <c:v>5962.9758999999995</c:v>
                </c:pt>
                <c:pt idx="229">
                  <c:v>5951.0346</c:v>
                </c:pt>
                <c:pt idx="230">
                  <c:v>5951.5963000000002</c:v>
                </c:pt>
                <c:pt idx="231">
                  <c:v>5977.4812999999995</c:v>
                </c:pt>
                <c:pt idx="232">
                  <c:v>5985.2712000000001</c:v>
                </c:pt>
                <c:pt idx="233">
                  <c:v>6052.1571000000004</c:v>
                </c:pt>
                <c:pt idx="234">
                  <c:v>6060.8994000000002</c:v>
                </c:pt>
                <c:pt idx="235">
                  <c:v>6023.8545000000004</c:v>
                </c:pt>
                <c:pt idx="236">
                  <c:v>5994.9414000000006</c:v>
                </c:pt>
                <c:pt idx="237">
                  <c:v>5974.4532000000008</c:v>
                </c:pt>
                <c:pt idx="238">
                  <c:v>6016.7239</c:v>
                </c:pt>
                <c:pt idx="239">
                  <c:v>5969.1541000000034</c:v>
                </c:pt>
                <c:pt idx="240">
                  <c:v>5962.6585000000014</c:v>
                </c:pt>
                <c:pt idx="241">
                  <c:v>5994.3554000000004</c:v>
                </c:pt>
                <c:pt idx="242">
                  <c:v>5942.2923000000001</c:v>
                </c:pt>
                <c:pt idx="243">
                  <c:v>5906.2730999999985</c:v>
                </c:pt>
                <c:pt idx="244">
                  <c:v>5850.8401000000003</c:v>
                </c:pt>
                <c:pt idx="245">
                  <c:v>5838.0686000000014</c:v>
                </c:pt>
              </c:numCache>
            </c:numRef>
          </c:val>
          <c:smooth val="1"/>
        </c:ser>
        <c:marker val="1"/>
        <c:axId val="282450176"/>
        <c:axId val="282742784"/>
      </c:lineChart>
      <c:catAx>
        <c:axId val="282450176"/>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282742784"/>
        <c:crosses val="autoZero"/>
        <c:auto val="1"/>
        <c:lblAlgn val="ctr"/>
        <c:lblOffset val="100"/>
      </c:catAx>
      <c:valAx>
        <c:axId val="282742784"/>
        <c:scaling>
          <c:orientation val="minMax"/>
          <c:min val="5096"/>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282450176"/>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dispBlanksAs val="gap"/>
  </c:chart>
  <c:spPr>
    <a:ln>
      <a:noFill/>
    </a:ln>
  </c:spPr>
  <c:txPr>
    <a:bodyPr/>
    <a:lstStyle/>
    <a:p>
      <a:pPr>
        <a:defRPr sz="900"/>
      </a:pPr>
      <a:endParaRPr lang="zh-CN"/>
    </a:p>
  </c:txPr>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308202496"/>
        <c:axId val="308204288"/>
      </c:lineChart>
      <c:dateAx>
        <c:axId val="308202496"/>
        <c:scaling>
          <c:orientation val="minMax"/>
        </c:scaling>
        <c:axPos val="b"/>
        <c:numFmt formatCode="yyyy\-mm;@" sourceLinked="1"/>
        <c:tickLblPos val="nextTo"/>
        <c:crossAx val="308204288"/>
        <c:crosses val="autoZero"/>
        <c:auto val="1"/>
        <c:lblOffset val="100"/>
      </c:dateAx>
      <c:valAx>
        <c:axId val="308204288"/>
        <c:scaling>
          <c:orientation val="minMax"/>
        </c:scaling>
        <c:axPos val="l"/>
        <c:majorGridlines/>
        <c:numFmt formatCode="#,##0;[Red]#,##0" sourceLinked="0"/>
        <c:tickLblPos val="nextTo"/>
        <c:crossAx val="308202496"/>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306458624"/>
        <c:axId val="306460160"/>
      </c:lineChart>
      <c:dateAx>
        <c:axId val="306458624"/>
        <c:scaling>
          <c:orientation val="minMax"/>
        </c:scaling>
        <c:axPos val="b"/>
        <c:numFmt formatCode="yyyy\-mm;@" sourceLinked="1"/>
        <c:tickLblPos val="nextTo"/>
        <c:crossAx val="306460160"/>
        <c:crosses val="autoZero"/>
        <c:auto val="1"/>
        <c:lblOffset val="100"/>
      </c:dateAx>
      <c:valAx>
        <c:axId val="306460160"/>
        <c:scaling>
          <c:orientation val="minMax"/>
        </c:scaling>
        <c:axPos val="l"/>
        <c:majorGridlines/>
        <c:numFmt formatCode="#,##0;[Red]#,##0" sourceLinked="0"/>
        <c:tickLblPos val="nextTo"/>
        <c:crossAx val="306458624"/>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316529664"/>
        <c:axId val="316531456"/>
      </c:lineChart>
      <c:dateAx>
        <c:axId val="316529664"/>
        <c:scaling>
          <c:orientation val="minMax"/>
        </c:scaling>
        <c:axPos val="b"/>
        <c:numFmt formatCode="yyyy\-mm;@" sourceLinked="1"/>
        <c:tickLblPos val="nextTo"/>
        <c:crossAx val="316531456"/>
        <c:crosses val="autoZero"/>
        <c:auto val="1"/>
        <c:lblOffset val="100"/>
      </c:dateAx>
      <c:valAx>
        <c:axId val="316531456"/>
        <c:scaling>
          <c:orientation val="minMax"/>
        </c:scaling>
        <c:axPos val="l"/>
        <c:numFmt formatCode="#,##0.00;[Red]#,##0.00" sourceLinked="0"/>
        <c:tickLblPos val="nextTo"/>
        <c:txPr>
          <a:bodyPr/>
          <a:lstStyle/>
          <a:p>
            <a:pPr>
              <a:defRPr sz="1000"/>
            </a:pPr>
            <a:endParaRPr lang="zh-CN"/>
          </a:p>
        </c:txPr>
        <c:crossAx val="316529664"/>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316658432"/>
        <c:axId val="316659968"/>
      </c:lineChart>
      <c:dateAx>
        <c:axId val="316658432"/>
        <c:scaling>
          <c:orientation val="minMax"/>
        </c:scaling>
        <c:axPos val="b"/>
        <c:numFmt formatCode="yyyy\-mm;@" sourceLinked="1"/>
        <c:tickLblPos val="nextTo"/>
        <c:txPr>
          <a:bodyPr/>
          <a:lstStyle/>
          <a:p>
            <a:pPr>
              <a:defRPr sz="1000"/>
            </a:pPr>
            <a:endParaRPr lang="zh-CN"/>
          </a:p>
        </c:txPr>
        <c:crossAx val="316659968"/>
        <c:crosses val="autoZero"/>
        <c:auto val="1"/>
        <c:lblOffset val="100"/>
      </c:dateAx>
      <c:valAx>
        <c:axId val="316659968"/>
        <c:scaling>
          <c:orientation val="minMax"/>
        </c:scaling>
        <c:axPos val="l"/>
        <c:numFmt formatCode="#,##0;[Red]#,##0" sourceLinked="0"/>
        <c:tickLblPos val="nextTo"/>
        <c:crossAx val="316658432"/>
        <c:crosses val="autoZero"/>
        <c:crossBetween val="between"/>
      </c:valAx>
    </c:plotArea>
    <c:legend>
      <c:legendPos val="b"/>
    </c:legend>
    <c:plotVisOnly val="1"/>
  </c:chart>
  <c:printSettings>
    <c:headerFooter/>
    <c:pageMargins b="0.75000000000001421" l="0.70000000000000062" r="0.70000000000000062" t="0.750000000000014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865"/>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41631</c:v>
                </c:pt>
                <c:pt idx="1">
                  <c:v>41632</c:v>
                </c:pt>
                <c:pt idx="2">
                  <c:v>41633</c:v>
                </c:pt>
                <c:pt idx="3">
                  <c:v>41634</c:v>
                </c:pt>
                <c:pt idx="4">
                  <c:v>41635</c:v>
                </c:pt>
                <c:pt idx="5">
                  <c:v>41638</c:v>
                </c:pt>
                <c:pt idx="6">
                  <c:v>41639</c:v>
                </c:pt>
                <c:pt idx="7">
                  <c:v>41641</c:v>
                </c:pt>
                <c:pt idx="8">
                  <c:v>41642</c:v>
                </c:pt>
                <c:pt idx="9">
                  <c:v>41645</c:v>
                </c:pt>
                <c:pt idx="10">
                  <c:v>41646</c:v>
                </c:pt>
                <c:pt idx="11">
                  <c:v>41647</c:v>
                </c:pt>
                <c:pt idx="12">
                  <c:v>41648</c:v>
                </c:pt>
                <c:pt idx="13">
                  <c:v>41649</c:v>
                </c:pt>
                <c:pt idx="14">
                  <c:v>41652</c:v>
                </c:pt>
                <c:pt idx="15">
                  <c:v>41653</c:v>
                </c:pt>
                <c:pt idx="16">
                  <c:v>41654</c:v>
                </c:pt>
                <c:pt idx="17">
                  <c:v>41655</c:v>
                </c:pt>
                <c:pt idx="18">
                  <c:v>41656</c:v>
                </c:pt>
                <c:pt idx="19">
                  <c:v>41659</c:v>
                </c:pt>
                <c:pt idx="20">
                  <c:v>41660</c:v>
                </c:pt>
                <c:pt idx="21">
                  <c:v>41661</c:v>
                </c:pt>
                <c:pt idx="22">
                  <c:v>41662</c:v>
                </c:pt>
                <c:pt idx="23">
                  <c:v>41663</c:v>
                </c:pt>
                <c:pt idx="24">
                  <c:v>41666</c:v>
                </c:pt>
                <c:pt idx="25">
                  <c:v>41667</c:v>
                </c:pt>
                <c:pt idx="26">
                  <c:v>41668</c:v>
                </c:pt>
                <c:pt idx="27">
                  <c:v>41669</c:v>
                </c:pt>
                <c:pt idx="28">
                  <c:v>41677</c:v>
                </c:pt>
                <c:pt idx="29">
                  <c:v>41680</c:v>
                </c:pt>
                <c:pt idx="30">
                  <c:v>41681</c:v>
                </c:pt>
                <c:pt idx="31">
                  <c:v>41682</c:v>
                </c:pt>
                <c:pt idx="32">
                  <c:v>41683</c:v>
                </c:pt>
                <c:pt idx="33">
                  <c:v>41684</c:v>
                </c:pt>
                <c:pt idx="34">
                  <c:v>41687</c:v>
                </c:pt>
                <c:pt idx="35">
                  <c:v>41688</c:v>
                </c:pt>
                <c:pt idx="36">
                  <c:v>41689</c:v>
                </c:pt>
                <c:pt idx="37">
                  <c:v>41690</c:v>
                </c:pt>
                <c:pt idx="38">
                  <c:v>41691</c:v>
                </c:pt>
                <c:pt idx="39">
                  <c:v>41694</c:v>
                </c:pt>
                <c:pt idx="40">
                  <c:v>41695</c:v>
                </c:pt>
                <c:pt idx="41">
                  <c:v>41696</c:v>
                </c:pt>
                <c:pt idx="42">
                  <c:v>41697</c:v>
                </c:pt>
                <c:pt idx="43">
                  <c:v>41698</c:v>
                </c:pt>
                <c:pt idx="44">
                  <c:v>41701</c:v>
                </c:pt>
                <c:pt idx="45">
                  <c:v>41702</c:v>
                </c:pt>
                <c:pt idx="46">
                  <c:v>41703</c:v>
                </c:pt>
                <c:pt idx="47">
                  <c:v>41704</c:v>
                </c:pt>
                <c:pt idx="48">
                  <c:v>41705</c:v>
                </c:pt>
                <c:pt idx="49">
                  <c:v>41708</c:v>
                </c:pt>
                <c:pt idx="50">
                  <c:v>41709</c:v>
                </c:pt>
                <c:pt idx="51">
                  <c:v>41710</c:v>
                </c:pt>
                <c:pt idx="52">
                  <c:v>41711</c:v>
                </c:pt>
                <c:pt idx="53">
                  <c:v>41712</c:v>
                </c:pt>
                <c:pt idx="54">
                  <c:v>41715</c:v>
                </c:pt>
                <c:pt idx="55">
                  <c:v>41716</c:v>
                </c:pt>
                <c:pt idx="56">
                  <c:v>41717</c:v>
                </c:pt>
                <c:pt idx="57">
                  <c:v>41718</c:v>
                </c:pt>
                <c:pt idx="58">
                  <c:v>41719</c:v>
                </c:pt>
                <c:pt idx="59">
                  <c:v>41722</c:v>
                </c:pt>
                <c:pt idx="60">
                  <c:v>41723</c:v>
                </c:pt>
                <c:pt idx="61">
                  <c:v>41724</c:v>
                </c:pt>
                <c:pt idx="62">
                  <c:v>41725</c:v>
                </c:pt>
                <c:pt idx="63">
                  <c:v>41726</c:v>
                </c:pt>
                <c:pt idx="64">
                  <c:v>41729</c:v>
                </c:pt>
                <c:pt idx="65">
                  <c:v>41730</c:v>
                </c:pt>
                <c:pt idx="66">
                  <c:v>41731</c:v>
                </c:pt>
                <c:pt idx="67">
                  <c:v>41732</c:v>
                </c:pt>
                <c:pt idx="68">
                  <c:v>41733</c:v>
                </c:pt>
                <c:pt idx="69">
                  <c:v>41737</c:v>
                </c:pt>
                <c:pt idx="70">
                  <c:v>41738</c:v>
                </c:pt>
                <c:pt idx="71">
                  <c:v>41739</c:v>
                </c:pt>
                <c:pt idx="72">
                  <c:v>41740</c:v>
                </c:pt>
                <c:pt idx="73">
                  <c:v>41743</c:v>
                </c:pt>
                <c:pt idx="74">
                  <c:v>41744</c:v>
                </c:pt>
                <c:pt idx="75">
                  <c:v>41745</c:v>
                </c:pt>
                <c:pt idx="76">
                  <c:v>41746</c:v>
                </c:pt>
                <c:pt idx="77">
                  <c:v>41747</c:v>
                </c:pt>
                <c:pt idx="78">
                  <c:v>41750</c:v>
                </c:pt>
                <c:pt idx="79">
                  <c:v>41751</c:v>
                </c:pt>
                <c:pt idx="80">
                  <c:v>41752</c:v>
                </c:pt>
                <c:pt idx="81">
                  <c:v>41753</c:v>
                </c:pt>
                <c:pt idx="82">
                  <c:v>41754</c:v>
                </c:pt>
                <c:pt idx="83">
                  <c:v>41757</c:v>
                </c:pt>
                <c:pt idx="84">
                  <c:v>41758</c:v>
                </c:pt>
                <c:pt idx="85">
                  <c:v>41759</c:v>
                </c:pt>
                <c:pt idx="86">
                  <c:v>41764</c:v>
                </c:pt>
                <c:pt idx="87">
                  <c:v>41765</c:v>
                </c:pt>
                <c:pt idx="88">
                  <c:v>41766</c:v>
                </c:pt>
                <c:pt idx="89">
                  <c:v>41767</c:v>
                </c:pt>
                <c:pt idx="90">
                  <c:v>41768</c:v>
                </c:pt>
                <c:pt idx="91">
                  <c:v>41771</c:v>
                </c:pt>
                <c:pt idx="92">
                  <c:v>41772</c:v>
                </c:pt>
                <c:pt idx="93">
                  <c:v>41773</c:v>
                </c:pt>
                <c:pt idx="94">
                  <c:v>41774</c:v>
                </c:pt>
                <c:pt idx="95">
                  <c:v>41775</c:v>
                </c:pt>
                <c:pt idx="96">
                  <c:v>41778</c:v>
                </c:pt>
                <c:pt idx="97">
                  <c:v>41779</c:v>
                </c:pt>
                <c:pt idx="98">
                  <c:v>41780</c:v>
                </c:pt>
                <c:pt idx="99">
                  <c:v>41781</c:v>
                </c:pt>
                <c:pt idx="100">
                  <c:v>41782</c:v>
                </c:pt>
                <c:pt idx="101">
                  <c:v>41785</c:v>
                </c:pt>
                <c:pt idx="102">
                  <c:v>41786</c:v>
                </c:pt>
                <c:pt idx="103">
                  <c:v>41787</c:v>
                </c:pt>
                <c:pt idx="104">
                  <c:v>41788</c:v>
                </c:pt>
                <c:pt idx="105">
                  <c:v>41789</c:v>
                </c:pt>
                <c:pt idx="106">
                  <c:v>41793</c:v>
                </c:pt>
                <c:pt idx="107">
                  <c:v>41794</c:v>
                </c:pt>
                <c:pt idx="108">
                  <c:v>41795</c:v>
                </c:pt>
                <c:pt idx="109">
                  <c:v>41796</c:v>
                </c:pt>
                <c:pt idx="110">
                  <c:v>41799</c:v>
                </c:pt>
                <c:pt idx="111">
                  <c:v>41800</c:v>
                </c:pt>
                <c:pt idx="112">
                  <c:v>41801</c:v>
                </c:pt>
                <c:pt idx="113">
                  <c:v>41802</c:v>
                </c:pt>
                <c:pt idx="114">
                  <c:v>41803</c:v>
                </c:pt>
                <c:pt idx="115">
                  <c:v>41806</c:v>
                </c:pt>
                <c:pt idx="116">
                  <c:v>41807</c:v>
                </c:pt>
                <c:pt idx="117">
                  <c:v>41808</c:v>
                </c:pt>
                <c:pt idx="118">
                  <c:v>41809</c:v>
                </c:pt>
                <c:pt idx="119">
                  <c:v>41810</c:v>
                </c:pt>
                <c:pt idx="120">
                  <c:v>41813</c:v>
                </c:pt>
                <c:pt idx="121">
                  <c:v>41814</c:v>
                </c:pt>
                <c:pt idx="122">
                  <c:v>41815</c:v>
                </c:pt>
                <c:pt idx="123">
                  <c:v>41816</c:v>
                </c:pt>
                <c:pt idx="124">
                  <c:v>41817</c:v>
                </c:pt>
                <c:pt idx="125">
                  <c:v>41820</c:v>
                </c:pt>
                <c:pt idx="126">
                  <c:v>41821</c:v>
                </c:pt>
                <c:pt idx="127">
                  <c:v>41822</c:v>
                </c:pt>
                <c:pt idx="128">
                  <c:v>41823</c:v>
                </c:pt>
                <c:pt idx="129">
                  <c:v>41824</c:v>
                </c:pt>
                <c:pt idx="130">
                  <c:v>41827</c:v>
                </c:pt>
                <c:pt idx="131">
                  <c:v>41828</c:v>
                </c:pt>
                <c:pt idx="132">
                  <c:v>41829</c:v>
                </c:pt>
                <c:pt idx="133">
                  <c:v>41830</c:v>
                </c:pt>
                <c:pt idx="134">
                  <c:v>41831</c:v>
                </c:pt>
                <c:pt idx="135">
                  <c:v>41834</c:v>
                </c:pt>
                <c:pt idx="136">
                  <c:v>41835</c:v>
                </c:pt>
                <c:pt idx="137">
                  <c:v>41836</c:v>
                </c:pt>
                <c:pt idx="138">
                  <c:v>41837</c:v>
                </c:pt>
                <c:pt idx="139">
                  <c:v>41838</c:v>
                </c:pt>
                <c:pt idx="140">
                  <c:v>41841</c:v>
                </c:pt>
                <c:pt idx="141">
                  <c:v>41842</c:v>
                </c:pt>
                <c:pt idx="142">
                  <c:v>41843</c:v>
                </c:pt>
                <c:pt idx="143">
                  <c:v>41844</c:v>
                </c:pt>
                <c:pt idx="144">
                  <c:v>41845</c:v>
                </c:pt>
                <c:pt idx="145">
                  <c:v>41848</c:v>
                </c:pt>
                <c:pt idx="146">
                  <c:v>41849</c:v>
                </c:pt>
                <c:pt idx="147">
                  <c:v>41850</c:v>
                </c:pt>
                <c:pt idx="148">
                  <c:v>41851</c:v>
                </c:pt>
                <c:pt idx="149">
                  <c:v>41852</c:v>
                </c:pt>
                <c:pt idx="150">
                  <c:v>41855</c:v>
                </c:pt>
                <c:pt idx="151">
                  <c:v>41856</c:v>
                </c:pt>
                <c:pt idx="152">
                  <c:v>41857</c:v>
                </c:pt>
                <c:pt idx="153">
                  <c:v>41858</c:v>
                </c:pt>
                <c:pt idx="154">
                  <c:v>41859</c:v>
                </c:pt>
                <c:pt idx="155">
                  <c:v>41862</c:v>
                </c:pt>
                <c:pt idx="156">
                  <c:v>41863</c:v>
                </c:pt>
                <c:pt idx="157">
                  <c:v>41864</c:v>
                </c:pt>
                <c:pt idx="158">
                  <c:v>41865</c:v>
                </c:pt>
                <c:pt idx="159">
                  <c:v>41866</c:v>
                </c:pt>
                <c:pt idx="160">
                  <c:v>41869</c:v>
                </c:pt>
                <c:pt idx="161">
                  <c:v>41870</c:v>
                </c:pt>
                <c:pt idx="162">
                  <c:v>41871</c:v>
                </c:pt>
                <c:pt idx="163">
                  <c:v>41872</c:v>
                </c:pt>
                <c:pt idx="164">
                  <c:v>41873</c:v>
                </c:pt>
                <c:pt idx="165">
                  <c:v>41876</c:v>
                </c:pt>
                <c:pt idx="166">
                  <c:v>41877</c:v>
                </c:pt>
                <c:pt idx="167">
                  <c:v>41878</c:v>
                </c:pt>
                <c:pt idx="168">
                  <c:v>41879</c:v>
                </c:pt>
                <c:pt idx="169">
                  <c:v>41880</c:v>
                </c:pt>
                <c:pt idx="170">
                  <c:v>41883</c:v>
                </c:pt>
                <c:pt idx="171">
                  <c:v>41884</c:v>
                </c:pt>
                <c:pt idx="172">
                  <c:v>41885</c:v>
                </c:pt>
                <c:pt idx="173">
                  <c:v>41886</c:v>
                </c:pt>
                <c:pt idx="174">
                  <c:v>41887</c:v>
                </c:pt>
                <c:pt idx="175">
                  <c:v>41891</c:v>
                </c:pt>
                <c:pt idx="176">
                  <c:v>41892</c:v>
                </c:pt>
                <c:pt idx="177">
                  <c:v>41893</c:v>
                </c:pt>
                <c:pt idx="178">
                  <c:v>41894</c:v>
                </c:pt>
                <c:pt idx="179">
                  <c:v>41897</c:v>
                </c:pt>
                <c:pt idx="180">
                  <c:v>41898</c:v>
                </c:pt>
                <c:pt idx="181">
                  <c:v>41899</c:v>
                </c:pt>
                <c:pt idx="182">
                  <c:v>41900</c:v>
                </c:pt>
                <c:pt idx="183">
                  <c:v>41901</c:v>
                </c:pt>
                <c:pt idx="184">
                  <c:v>41904</c:v>
                </c:pt>
                <c:pt idx="185">
                  <c:v>41905</c:v>
                </c:pt>
                <c:pt idx="186">
                  <c:v>41906</c:v>
                </c:pt>
                <c:pt idx="187">
                  <c:v>41907</c:v>
                </c:pt>
                <c:pt idx="188">
                  <c:v>41908</c:v>
                </c:pt>
                <c:pt idx="189">
                  <c:v>41911</c:v>
                </c:pt>
                <c:pt idx="190">
                  <c:v>41912</c:v>
                </c:pt>
                <c:pt idx="191">
                  <c:v>41920</c:v>
                </c:pt>
                <c:pt idx="192">
                  <c:v>41921</c:v>
                </c:pt>
                <c:pt idx="193">
                  <c:v>41922</c:v>
                </c:pt>
                <c:pt idx="194">
                  <c:v>41925</c:v>
                </c:pt>
                <c:pt idx="195">
                  <c:v>41926</c:v>
                </c:pt>
                <c:pt idx="196">
                  <c:v>41927</c:v>
                </c:pt>
                <c:pt idx="197">
                  <c:v>41928</c:v>
                </c:pt>
                <c:pt idx="198">
                  <c:v>41929</c:v>
                </c:pt>
                <c:pt idx="199">
                  <c:v>41932</c:v>
                </c:pt>
                <c:pt idx="200">
                  <c:v>41933</c:v>
                </c:pt>
                <c:pt idx="201">
                  <c:v>41934</c:v>
                </c:pt>
                <c:pt idx="202">
                  <c:v>41935</c:v>
                </c:pt>
                <c:pt idx="203">
                  <c:v>41936</c:v>
                </c:pt>
                <c:pt idx="204">
                  <c:v>41939</c:v>
                </c:pt>
                <c:pt idx="205">
                  <c:v>41940</c:v>
                </c:pt>
                <c:pt idx="206">
                  <c:v>41941</c:v>
                </c:pt>
                <c:pt idx="207">
                  <c:v>41942</c:v>
                </c:pt>
                <c:pt idx="208">
                  <c:v>41943</c:v>
                </c:pt>
                <c:pt idx="209">
                  <c:v>41946</c:v>
                </c:pt>
                <c:pt idx="210">
                  <c:v>41947</c:v>
                </c:pt>
                <c:pt idx="211">
                  <c:v>41948</c:v>
                </c:pt>
                <c:pt idx="212">
                  <c:v>41949</c:v>
                </c:pt>
                <c:pt idx="213">
                  <c:v>41950</c:v>
                </c:pt>
                <c:pt idx="214">
                  <c:v>41953</c:v>
                </c:pt>
                <c:pt idx="215">
                  <c:v>41954</c:v>
                </c:pt>
                <c:pt idx="216">
                  <c:v>41955</c:v>
                </c:pt>
                <c:pt idx="217">
                  <c:v>41956</c:v>
                </c:pt>
                <c:pt idx="218">
                  <c:v>41957</c:v>
                </c:pt>
                <c:pt idx="219">
                  <c:v>41960</c:v>
                </c:pt>
                <c:pt idx="220">
                  <c:v>41961</c:v>
                </c:pt>
                <c:pt idx="221">
                  <c:v>41962</c:v>
                </c:pt>
                <c:pt idx="222">
                  <c:v>41963</c:v>
                </c:pt>
                <c:pt idx="223">
                  <c:v>41964</c:v>
                </c:pt>
                <c:pt idx="224">
                  <c:v>41967</c:v>
                </c:pt>
                <c:pt idx="225">
                  <c:v>41968</c:v>
                </c:pt>
                <c:pt idx="226">
                  <c:v>41969</c:v>
                </c:pt>
                <c:pt idx="227">
                  <c:v>41970</c:v>
                </c:pt>
                <c:pt idx="228">
                  <c:v>41971</c:v>
                </c:pt>
                <c:pt idx="229">
                  <c:v>41974</c:v>
                </c:pt>
                <c:pt idx="230">
                  <c:v>41975</c:v>
                </c:pt>
                <c:pt idx="231">
                  <c:v>41976</c:v>
                </c:pt>
                <c:pt idx="232">
                  <c:v>41977</c:v>
                </c:pt>
                <c:pt idx="233">
                  <c:v>41978</c:v>
                </c:pt>
                <c:pt idx="234">
                  <c:v>41981</c:v>
                </c:pt>
                <c:pt idx="235">
                  <c:v>41982</c:v>
                </c:pt>
                <c:pt idx="236">
                  <c:v>41983</c:v>
                </c:pt>
                <c:pt idx="237">
                  <c:v>41984</c:v>
                </c:pt>
                <c:pt idx="238">
                  <c:v>41985</c:v>
                </c:pt>
                <c:pt idx="239">
                  <c:v>41988</c:v>
                </c:pt>
                <c:pt idx="240">
                  <c:v>41989</c:v>
                </c:pt>
                <c:pt idx="241">
                  <c:v>41990</c:v>
                </c:pt>
                <c:pt idx="242">
                  <c:v>41991</c:v>
                </c:pt>
                <c:pt idx="243">
                  <c:v>41992</c:v>
                </c:pt>
                <c:pt idx="244">
                  <c:v>41995</c:v>
                </c:pt>
                <c:pt idx="245">
                  <c:v>41978</c:v>
                </c:pt>
              </c:numCache>
            </c:numRef>
          </c:cat>
          <c:val>
            <c:numRef>
              <c:f>市场及表现!$M$5:$M$813</c:f>
              <c:numCache>
                <c:formatCode>###,###,##0.000</c:formatCode>
                <c:ptCount val="809"/>
                <c:pt idx="0">
                  <c:v>0</c:v>
                </c:pt>
                <c:pt idx="1">
                  <c:v>1.5959016056188435E-3</c:v>
                </c:pt>
                <c:pt idx="2">
                  <c:v>8.9766182468544731E-3</c:v>
                </c:pt>
                <c:pt idx="3">
                  <c:v>-8.4338541242632292E-3</c:v>
                </c:pt>
                <c:pt idx="4">
                  <c:v>8.2622706274442237E-3</c:v>
                </c:pt>
                <c:pt idx="5">
                  <c:v>6.502664359043786E-3</c:v>
                </c:pt>
                <c:pt idx="6">
                  <c:v>1.9882675406919903E-2</c:v>
                </c:pt>
                <c:pt idx="7">
                  <c:v>1.6359961166102499E-2</c:v>
                </c:pt>
                <c:pt idx="8">
                  <c:v>2.7037532139078113E-3</c:v>
                </c:pt>
                <c:pt idx="9">
                  <c:v>-2.0119478141050307E-2</c:v>
                </c:pt>
                <c:pt idx="10">
                  <c:v>-2.0397863610379208E-2</c:v>
                </c:pt>
                <c:pt idx="11">
                  <c:v>-1.8686405772208814E-2</c:v>
                </c:pt>
                <c:pt idx="12">
                  <c:v>-2.7304974783353919E-2</c:v>
                </c:pt>
                <c:pt idx="13">
                  <c:v>-3.4908049629650884E-2</c:v>
                </c:pt>
                <c:pt idx="14">
                  <c:v>-3.9798179288996427E-2</c:v>
                </c:pt>
                <c:pt idx="15">
                  <c:v>-3.1408534177944314E-2</c:v>
                </c:pt>
                <c:pt idx="16">
                  <c:v>-3.3117803451104377E-2</c:v>
                </c:pt>
                <c:pt idx="17">
                  <c:v>-3.1847122606038059E-2</c:v>
                </c:pt>
                <c:pt idx="18">
                  <c:v>-4.6447477503740231E-2</c:v>
                </c:pt>
                <c:pt idx="19">
                  <c:v>-5.1916701464850279E-2</c:v>
                </c:pt>
                <c:pt idx="20">
                  <c:v>-4.2542202099096427E-2</c:v>
                </c:pt>
                <c:pt idx="21">
                  <c:v>-1.7861316763269963E-2</c:v>
                </c:pt>
                <c:pt idx="22">
                  <c:v>-2.307316547915117E-2</c:v>
                </c:pt>
                <c:pt idx="23">
                  <c:v>-1.70375408933372E-2</c:v>
                </c:pt>
                <c:pt idx="24">
                  <c:v>-3.0063442122522877E-2</c:v>
                </c:pt>
                <c:pt idx="25">
                  <c:v>-2.8340603746297988E-2</c:v>
                </c:pt>
                <c:pt idx="26">
                  <c:v>-2.4871290491735532E-2</c:v>
                </c:pt>
                <c:pt idx="27">
                  <c:v>-3.5958998547668264E-2</c:v>
                </c:pt>
                <c:pt idx="28">
                  <c:v>-3.1567423997702737E-2</c:v>
                </c:pt>
                <c:pt idx="29">
                  <c:v>-7.4708855196659041E-3</c:v>
                </c:pt>
                <c:pt idx="30">
                  <c:v>4.2020448200608129E-4</c:v>
                </c:pt>
                <c:pt idx="31">
                  <c:v>2.9081651858837709E-3</c:v>
                </c:pt>
                <c:pt idx="32">
                  <c:v>-2.2095752345484554E-3</c:v>
                </c:pt>
                <c:pt idx="33">
                  <c:v>4.8030247719297314E-3</c:v>
                </c:pt>
                <c:pt idx="34">
                  <c:v>1.1837948141514287E-2</c:v>
                </c:pt>
                <c:pt idx="35">
                  <c:v>-9.4546008451357189E-4</c:v>
                </c:pt>
                <c:pt idx="36">
                  <c:v>1.0528748552264267E-2</c:v>
                </c:pt>
                <c:pt idx="37">
                  <c:v>1.2404786479220942E-3</c:v>
                </c:pt>
                <c:pt idx="38">
                  <c:v>-8.889075646436484E-3</c:v>
                </c:pt>
                <c:pt idx="39">
                  <c:v>-3.0680617455469239E-2</c:v>
                </c:pt>
                <c:pt idx="40">
                  <c:v>-5.545517337374295E-2</c:v>
                </c:pt>
                <c:pt idx="41">
                  <c:v>-5.3049502714258234E-2</c:v>
                </c:pt>
                <c:pt idx="42">
                  <c:v>-5.7118920494685588E-2</c:v>
                </c:pt>
                <c:pt idx="43">
                  <c:v>-4.6236062123730881E-2</c:v>
                </c:pt>
                <c:pt idx="44">
                  <c:v>-4.124657161291112E-2</c:v>
                </c:pt>
                <c:pt idx="45">
                  <c:v>-4.3915307786651536E-2</c:v>
                </c:pt>
                <c:pt idx="46">
                  <c:v>-5.2799568590065071E-2</c:v>
                </c:pt>
                <c:pt idx="47">
                  <c:v>-4.8572136415883316E-2</c:v>
                </c:pt>
                <c:pt idx="48">
                  <c:v>-5.0881510214908166E-2</c:v>
                </c:pt>
                <c:pt idx="49">
                  <c:v>-8.1771354485376424E-2</c:v>
                </c:pt>
                <c:pt idx="50">
                  <c:v>-7.7011663300653566E-2</c:v>
                </c:pt>
                <c:pt idx="51">
                  <c:v>-7.4616060040217036E-2</c:v>
                </c:pt>
                <c:pt idx="52">
                  <c:v>-6.3148417098470411E-2</c:v>
                </c:pt>
                <c:pt idx="53">
                  <c:v>-7.0807081496033097E-2</c:v>
                </c:pt>
                <c:pt idx="54">
                  <c:v>-6.1964403427817949E-2</c:v>
                </c:pt>
                <c:pt idx="55">
                  <c:v>-6.4111385703067736E-2</c:v>
                </c:pt>
                <c:pt idx="56">
                  <c:v>-7.1667625258141188E-2</c:v>
                </c:pt>
                <c:pt idx="57">
                  <c:v>-8.6507409167986271E-2</c:v>
                </c:pt>
                <c:pt idx="58">
                  <c:v>-5.5066046514885336E-2</c:v>
                </c:pt>
                <c:pt idx="59">
                  <c:v>-4.7294014449781541E-2</c:v>
                </c:pt>
                <c:pt idx="60">
                  <c:v>-4.8219339736199074E-2</c:v>
                </c:pt>
                <c:pt idx="61">
                  <c:v>-4.9704499952289205E-2</c:v>
                </c:pt>
                <c:pt idx="62">
                  <c:v>-5.6419017404344407E-2</c:v>
                </c:pt>
                <c:pt idx="63">
                  <c:v>-5.8056939458163703E-2</c:v>
                </c:pt>
                <c:pt idx="64">
                  <c:v>-6.0534395049991252E-2</c:v>
                </c:pt>
                <c:pt idx="65">
                  <c:v>-5.3176439484864391E-2</c:v>
                </c:pt>
                <c:pt idx="66">
                  <c:v>-4.5467438092061552E-2</c:v>
                </c:pt>
                <c:pt idx="67">
                  <c:v>-5.2347848771908678E-2</c:v>
                </c:pt>
                <c:pt idx="68">
                  <c:v>-4.3390489897146001E-2</c:v>
                </c:pt>
                <c:pt idx="69">
                  <c:v>-2.069769701681079E-2</c:v>
                </c:pt>
                <c:pt idx="70">
                  <c:v>-2.0126919262085874E-2</c:v>
                </c:pt>
                <c:pt idx="71">
                  <c:v>-4.7452466556537898E-3</c:v>
                </c:pt>
                <c:pt idx="72">
                  <c:v>-6.0999683971211249E-3</c:v>
                </c:pt>
                <c:pt idx="73">
                  <c:v>-6.9985931904112952E-3</c:v>
                </c:pt>
                <c:pt idx="74">
                  <c:v>-2.4135057222220646E-2</c:v>
                </c:pt>
                <c:pt idx="75">
                  <c:v>-2.2794342296820203E-2</c:v>
                </c:pt>
                <c:pt idx="76">
                  <c:v>-2.6174799811958471E-2</c:v>
                </c:pt>
                <c:pt idx="77">
                  <c:v>-2.631661882463554E-2</c:v>
                </c:pt>
                <c:pt idx="78">
                  <c:v>-4.2613111605434906E-2</c:v>
                </c:pt>
                <c:pt idx="79">
                  <c:v>-3.8434265574485149E-2</c:v>
                </c:pt>
                <c:pt idx="80">
                  <c:v>-3.9365281129929763E-2</c:v>
                </c:pt>
                <c:pt idx="81">
                  <c:v>-4.1201049460693695E-2</c:v>
                </c:pt>
                <c:pt idx="82">
                  <c:v>-5.1114373532019974E-2</c:v>
                </c:pt>
                <c:pt idx="83">
                  <c:v>-6.5496309641679296E-2</c:v>
                </c:pt>
                <c:pt idx="84">
                  <c:v>-5.5209616379570781E-2</c:v>
                </c:pt>
                <c:pt idx="85">
                  <c:v>-5.5126888622175629E-2</c:v>
                </c:pt>
                <c:pt idx="86">
                  <c:v>-5.6085042383750006E-2</c:v>
                </c:pt>
                <c:pt idx="87">
                  <c:v>-5.5709484627956996E-2</c:v>
                </c:pt>
                <c:pt idx="88">
                  <c:v>-6.4468997225775038E-2</c:v>
                </c:pt>
                <c:pt idx="89">
                  <c:v>-6.5265634889578039E-2</c:v>
                </c:pt>
                <c:pt idx="90">
                  <c:v>-6.5959409997890184E-2</c:v>
                </c:pt>
                <c:pt idx="91">
                  <c:v>-4.5762018942467786E-2</c:v>
                </c:pt>
                <c:pt idx="92">
                  <c:v>-4.8039001979338192E-2</c:v>
                </c:pt>
                <c:pt idx="93">
                  <c:v>-4.9124530224520568E-2</c:v>
                </c:pt>
                <c:pt idx="94">
                  <c:v>-6.1506555627632298E-2</c:v>
                </c:pt>
                <c:pt idx="95">
                  <c:v>-6.0688907739728681E-2</c:v>
                </c:pt>
                <c:pt idx="96">
                  <c:v>-7.4174407621108607E-2</c:v>
                </c:pt>
                <c:pt idx="97">
                  <c:v>-7.3899523855796234E-2</c:v>
                </c:pt>
                <c:pt idx="98">
                  <c:v>-6.5086610271723355E-2</c:v>
                </c:pt>
                <c:pt idx="99">
                  <c:v>-6.7291370663248973E-2</c:v>
                </c:pt>
                <c:pt idx="100">
                  <c:v>-5.9611258328584049E-2</c:v>
                </c:pt>
                <c:pt idx="101">
                  <c:v>-5.6301272606782193E-2</c:v>
                </c:pt>
                <c:pt idx="102">
                  <c:v>-6.0107624872953624E-2</c:v>
                </c:pt>
                <c:pt idx="103">
                  <c:v>-5.0446423490831283E-2</c:v>
                </c:pt>
                <c:pt idx="104">
                  <c:v>-5.6656695564478943E-2</c:v>
                </c:pt>
                <c:pt idx="105">
                  <c:v>-5.6087668661762513E-2</c:v>
                </c:pt>
                <c:pt idx="106">
                  <c:v>-5.8952937973441255E-2</c:v>
                </c:pt>
                <c:pt idx="107">
                  <c:v>-6.8426798190669547E-2</c:v>
                </c:pt>
                <c:pt idx="108">
                  <c:v>-5.8653542280011961E-2</c:v>
                </c:pt>
                <c:pt idx="109">
                  <c:v>-6.5607051031208008E-2</c:v>
                </c:pt>
                <c:pt idx="110">
                  <c:v>-6.5797456187117076E-2</c:v>
                </c:pt>
                <c:pt idx="111">
                  <c:v>-5.3984895399723842E-2</c:v>
                </c:pt>
                <c:pt idx="112">
                  <c:v>-5.4204627326772781E-2</c:v>
                </c:pt>
                <c:pt idx="113">
                  <c:v>-5.7424444170144251E-2</c:v>
                </c:pt>
                <c:pt idx="114">
                  <c:v>-4.7430580906433484E-2</c:v>
                </c:pt>
                <c:pt idx="115">
                  <c:v>-4.0596567804807915E-2</c:v>
                </c:pt>
                <c:pt idx="116">
                  <c:v>-5.0305479904158346E-2</c:v>
                </c:pt>
                <c:pt idx="117">
                  <c:v>-5.4435302078874037E-2</c:v>
                </c:pt>
                <c:pt idx="118">
                  <c:v>-6.9025151864525958E-2</c:v>
                </c:pt>
                <c:pt idx="119">
                  <c:v>-6.4725934758001591E-2</c:v>
                </c:pt>
                <c:pt idx="120">
                  <c:v>-6.5872305110474261E-2</c:v>
                </c:pt>
                <c:pt idx="121">
                  <c:v>-6.1183961145092169E-2</c:v>
                </c:pt>
                <c:pt idx="122">
                  <c:v>-6.6195775019018521E-2</c:v>
                </c:pt>
                <c:pt idx="123">
                  <c:v>-5.9321492321200764E-2</c:v>
                </c:pt>
                <c:pt idx="124">
                  <c:v>-5.8804115552730907E-2</c:v>
                </c:pt>
                <c:pt idx="125">
                  <c:v>-5.2299700341678745E-2</c:v>
                </c:pt>
                <c:pt idx="126">
                  <c:v>-5.2544381909846782E-2</c:v>
                </c:pt>
                <c:pt idx="127">
                  <c:v>-4.9783288292665318E-2</c:v>
                </c:pt>
                <c:pt idx="128">
                  <c:v>-4.5701614548179448E-2</c:v>
                </c:pt>
                <c:pt idx="129">
                  <c:v>-4.6356870912307557E-2</c:v>
                </c:pt>
                <c:pt idx="130">
                  <c:v>-4.7410008395335268E-2</c:v>
                </c:pt>
                <c:pt idx="131">
                  <c:v>-4.557861719459233E-2</c:v>
                </c:pt>
                <c:pt idx="132">
                  <c:v>-5.9481695279965496E-2</c:v>
                </c:pt>
                <c:pt idx="133">
                  <c:v>-6.204800661121701E-2</c:v>
                </c:pt>
                <c:pt idx="134">
                  <c:v>-5.9788532094430358E-2</c:v>
                </c:pt>
                <c:pt idx="135">
                  <c:v>-4.9393286007803572E-2</c:v>
                </c:pt>
                <c:pt idx="136">
                  <c:v>-4.7984725567079001E-2</c:v>
                </c:pt>
                <c:pt idx="137">
                  <c:v>-4.9782850579663251E-2</c:v>
                </c:pt>
                <c:pt idx="138">
                  <c:v>-5.5823290008500281E-2</c:v>
                </c:pt>
                <c:pt idx="139">
                  <c:v>-5.2726032805714085E-2</c:v>
                </c:pt>
                <c:pt idx="140">
                  <c:v>-5.1784512138219219E-2</c:v>
                </c:pt>
                <c:pt idx="141">
                  <c:v>-4.0227575744046451E-2</c:v>
                </c:pt>
                <c:pt idx="142">
                  <c:v>-3.7979919478316027E-2</c:v>
                </c:pt>
                <c:pt idx="143">
                  <c:v>-2.0829448630439784E-2</c:v>
                </c:pt>
                <c:pt idx="144">
                  <c:v>-1.0569893574460587E-2</c:v>
                </c:pt>
                <c:pt idx="145">
                  <c:v>1.7199932417112596E-2</c:v>
                </c:pt>
                <c:pt idx="146">
                  <c:v>2.0470523968726395E-2</c:v>
                </c:pt>
                <c:pt idx="147">
                  <c:v>1.6374405695171568E-2</c:v>
                </c:pt>
                <c:pt idx="148">
                  <c:v>2.8735420874183015E-2</c:v>
                </c:pt>
                <c:pt idx="149">
                  <c:v>1.9609542493616017E-2</c:v>
                </c:pt>
                <c:pt idx="150">
                  <c:v>3.9839762024195036E-2</c:v>
                </c:pt>
                <c:pt idx="151">
                  <c:v>3.7096614640099279E-2</c:v>
                </c:pt>
                <c:pt idx="152">
                  <c:v>3.4412558511285551E-2</c:v>
                </c:pt>
                <c:pt idx="153">
                  <c:v>1.8758190704551536E-2</c:v>
                </c:pt>
                <c:pt idx="154">
                  <c:v>2.0367661413235316E-2</c:v>
                </c:pt>
                <c:pt idx="155">
                  <c:v>3.5344011779732343E-2</c:v>
                </c:pt>
                <c:pt idx="156">
                  <c:v>3.1712307001394713E-2</c:v>
                </c:pt>
                <c:pt idx="157">
                  <c:v>3.2521638342258186E-2</c:v>
                </c:pt>
                <c:pt idx="158">
                  <c:v>2.2473498666288672E-2</c:v>
                </c:pt>
                <c:pt idx="159">
                  <c:v>3.3280632687881839E-2</c:v>
                </c:pt>
                <c:pt idx="160">
                  <c:v>3.9376661667984258E-2</c:v>
                </c:pt>
                <c:pt idx="161">
                  <c:v>3.9466830546414755E-2</c:v>
                </c:pt>
                <c:pt idx="162">
                  <c:v>3.569024276438526E-2</c:v>
                </c:pt>
                <c:pt idx="163">
                  <c:v>3.0483208891527003E-2</c:v>
                </c:pt>
                <c:pt idx="164">
                  <c:v>3.5350577474763778E-2</c:v>
                </c:pt>
                <c:pt idx="165">
                  <c:v>2.5501597214744542E-2</c:v>
                </c:pt>
                <c:pt idx="166">
                  <c:v>1.7285286452520143E-2</c:v>
                </c:pt>
                <c:pt idx="167">
                  <c:v>1.8818595098839985E-2</c:v>
                </c:pt>
                <c:pt idx="168">
                  <c:v>1.1676432043743246E-2</c:v>
                </c:pt>
                <c:pt idx="169">
                  <c:v>2.3498622517182488E-2</c:v>
                </c:pt>
                <c:pt idx="170">
                  <c:v>3.0952874942768993E-2</c:v>
                </c:pt>
                <c:pt idx="171">
                  <c:v>4.458457096684687E-2</c:v>
                </c:pt>
                <c:pt idx="172">
                  <c:v>5.437971252760887E-2</c:v>
                </c:pt>
                <c:pt idx="173">
                  <c:v>6.1989790781939336E-2</c:v>
                </c:pt>
                <c:pt idx="174">
                  <c:v>7.207250978507429E-2</c:v>
                </c:pt>
                <c:pt idx="175">
                  <c:v>7.0306337821642639E-2</c:v>
                </c:pt>
                <c:pt idx="176">
                  <c:v>6.4707550811913928E-2</c:v>
                </c:pt>
                <c:pt idx="177">
                  <c:v>6.0777325766151025E-2</c:v>
                </c:pt>
                <c:pt idx="178">
                  <c:v>6.7301000349295093E-2</c:v>
                </c:pt>
                <c:pt idx="179">
                  <c:v>6.6789313849852094E-2</c:v>
                </c:pt>
                <c:pt idx="180">
                  <c:v>4.5593499436663354E-2</c:v>
                </c:pt>
                <c:pt idx="181">
                  <c:v>5.1091612455911539E-2</c:v>
                </c:pt>
                <c:pt idx="182">
                  <c:v>5.4303550465245376E-2</c:v>
                </c:pt>
                <c:pt idx="183">
                  <c:v>6.154638751082242E-2</c:v>
                </c:pt>
                <c:pt idx="184">
                  <c:v>4.1284214931091023E-2</c:v>
                </c:pt>
                <c:pt idx="185">
                  <c:v>5.0275715420016409E-2</c:v>
                </c:pt>
                <c:pt idx="186">
                  <c:v>6.8835622134621355E-2</c:v>
                </c:pt>
                <c:pt idx="187">
                  <c:v>6.6691266137384186E-2</c:v>
                </c:pt>
                <c:pt idx="188">
                  <c:v>6.6794566405877331E-2</c:v>
                </c:pt>
                <c:pt idx="189">
                  <c:v>7.1433448802023403E-2</c:v>
                </c:pt>
                <c:pt idx="190">
                  <c:v>7.2829315565687169E-2</c:v>
                </c:pt>
                <c:pt idx="191">
                  <c:v>8.4820463257932799E-2</c:v>
                </c:pt>
                <c:pt idx="192">
                  <c:v>8.6383974101397198E-2</c:v>
                </c:pt>
                <c:pt idx="193">
                  <c:v>7.9745618711705824E-2</c:v>
                </c:pt>
                <c:pt idx="194">
                  <c:v>7.4561783627957956E-2</c:v>
                </c:pt>
                <c:pt idx="195">
                  <c:v>7.0891997818438357E-2</c:v>
                </c:pt>
                <c:pt idx="196">
                  <c:v>7.8469685310614157E-2</c:v>
                </c:pt>
                <c:pt idx="197">
                  <c:v>6.9943473742910101E-2</c:v>
                </c:pt>
                <c:pt idx="198">
                  <c:v>6.8777844018345524E-2</c:v>
                </c:pt>
                <c:pt idx="199">
                  <c:v>7.4458921072466877E-2</c:v>
                </c:pt>
                <c:pt idx="200">
                  <c:v>6.5126879867915877E-2</c:v>
                </c:pt>
                <c:pt idx="201">
                  <c:v>5.8670613087093537E-2</c:v>
                </c:pt>
                <c:pt idx="202">
                  <c:v>4.8732339374648381E-2</c:v>
                </c:pt>
                <c:pt idx="203">
                  <c:v>4.644310037371957E-2</c:v>
                </c:pt>
                <c:pt idx="204">
                  <c:v>3.6868566166010641E-2</c:v>
                </c:pt>
                <c:pt idx="205">
                  <c:v>5.7800439638939327E-2</c:v>
                </c:pt>
                <c:pt idx="206">
                  <c:v>7.3002649914514661E-2</c:v>
                </c:pt>
                <c:pt idx="207">
                  <c:v>8.0680573684169143E-2</c:v>
                </c:pt>
                <c:pt idx="208">
                  <c:v>9.7926465966500897E-2</c:v>
                </c:pt>
                <c:pt idx="209">
                  <c:v>9.9774927974325411E-2</c:v>
                </c:pt>
                <c:pt idx="210">
                  <c:v>0.10004806088762952</c:v>
                </c:pt>
                <c:pt idx="211">
                  <c:v>9.5791739655309849E-2</c:v>
                </c:pt>
                <c:pt idx="212">
                  <c:v>9.693811000778263E-2</c:v>
                </c:pt>
                <c:pt idx="213">
                  <c:v>9.5224901317603639E-2</c:v>
                </c:pt>
                <c:pt idx="214">
                  <c:v>0.12305338085145689</c:v>
                </c:pt>
                <c:pt idx="215">
                  <c:v>0.11993773970258292</c:v>
                </c:pt>
                <c:pt idx="216">
                  <c:v>0.13556672015519577</c:v>
                </c:pt>
                <c:pt idx="217">
                  <c:v>0.12919011714075368</c:v>
                </c:pt>
                <c:pt idx="218">
                  <c:v>0.12977796570255995</c:v>
                </c:pt>
                <c:pt idx="219">
                  <c:v>0.1236534853773219</c:v>
                </c:pt>
                <c:pt idx="220">
                  <c:v>0.11241082691864945</c:v>
                </c:pt>
                <c:pt idx="221">
                  <c:v>0.11057549630088737</c:v>
                </c:pt>
                <c:pt idx="222">
                  <c:v>0.11052121988862851</c:v>
                </c:pt>
                <c:pt idx="223">
                  <c:v>0.13081184381349575</c:v>
                </c:pt>
                <c:pt idx="224">
                  <c:v>0.1596146724900005</c:v>
                </c:pt>
                <c:pt idx="225">
                  <c:v>0.17550496760486078</c:v>
                </c:pt>
                <c:pt idx="226">
                  <c:v>0.19190038352413241</c:v>
                </c:pt>
                <c:pt idx="227">
                  <c:v>0.20567608712589758</c:v>
                </c:pt>
                <c:pt idx="228">
                  <c:v>0.22945659681642594</c:v>
                </c:pt>
                <c:pt idx="229">
                  <c:v>0.23426837584839721</c:v>
                </c:pt>
                <c:pt idx="230">
                  <c:v>0.27984655532998759</c:v>
                </c:pt>
                <c:pt idx="231">
                  <c:v>0.29893478163811471</c:v>
                </c:pt>
                <c:pt idx="232">
                  <c:v>0.35881479574998187</c:v>
                </c:pt>
                <c:pt idx="233">
                  <c:v>0.36780279453489073</c:v>
                </c:pt>
                <c:pt idx="234">
                  <c:v>0.42382830795035642</c:v>
                </c:pt>
                <c:pt idx="235">
                  <c:v>0.35993621646133556</c:v>
                </c:pt>
                <c:pt idx="236">
                  <c:v>0.41011257102987742</c:v>
                </c:pt>
                <c:pt idx="237">
                  <c:v>0.39324573820735531</c:v>
                </c:pt>
                <c:pt idx="238">
                  <c:v>0.39771697652370097</c:v>
                </c:pt>
                <c:pt idx="239">
                  <c:v>0.4082225262868544</c:v>
                </c:pt>
                <c:pt idx="240">
                  <c:v>0.44594200652892724</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41631</c:v>
                </c:pt>
                <c:pt idx="1">
                  <c:v>41632</c:v>
                </c:pt>
                <c:pt idx="2">
                  <c:v>41633</c:v>
                </c:pt>
                <c:pt idx="3">
                  <c:v>41634</c:v>
                </c:pt>
                <c:pt idx="4">
                  <c:v>41635</c:v>
                </c:pt>
                <c:pt idx="5">
                  <c:v>41638</c:v>
                </c:pt>
                <c:pt idx="6">
                  <c:v>41639</c:v>
                </c:pt>
                <c:pt idx="7">
                  <c:v>41641</c:v>
                </c:pt>
                <c:pt idx="8">
                  <c:v>41642</c:v>
                </c:pt>
                <c:pt idx="9">
                  <c:v>41645</c:v>
                </c:pt>
                <c:pt idx="10">
                  <c:v>41646</c:v>
                </c:pt>
                <c:pt idx="11">
                  <c:v>41647</c:v>
                </c:pt>
                <c:pt idx="12">
                  <c:v>41648</c:v>
                </c:pt>
                <c:pt idx="13">
                  <c:v>41649</c:v>
                </c:pt>
                <c:pt idx="14">
                  <c:v>41652</c:v>
                </c:pt>
                <c:pt idx="15">
                  <c:v>41653</c:v>
                </c:pt>
                <c:pt idx="16">
                  <c:v>41654</c:v>
                </c:pt>
                <c:pt idx="17">
                  <c:v>41655</c:v>
                </c:pt>
                <c:pt idx="18">
                  <c:v>41656</c:v>
                </c:pt>
                <c:pt idx="19">
                  <c:v>41659</c:v>
                </c:pt>
                <c:pt idx="20">
                  <c:v>41660</c:v>
                </c:pt>
                <c:pt idx="21">
                  <c:v>41661</c:v>
                </c:pt>
                <c:pt idx="22">
                  <c:v>41662</c:v>
                </c:pt>
                <c:pt idx="23">
                  <c:v>41663</c:v>
                </c:pt>
                <c:pt idx="24">
                  <c:v>41666</c:v>
                </c:pt>
                <c:pt idx="25">
                  <c:v>41667</c:v>
                </c:pt>
                <c:pt idx="26">
                  <c:v>41668</c:v>
                </c:pt>
                <c:pt idx="27">
                  <c:v>41669</c:v>
                </c:pt>
                <c:pt idx="28">
                  <c:v>41677</c:v>
                </c:pt>
                <c:pt idx="29">
                  <c:v>41680</c:v>
                </c:pt>
                <c:pt idx="30">
                  <c:v>41681</c:v>
                </c:pt>
                <c:pt idx="31">
                  <c:v>41682</c:v>
                </c:pt>
                <c:pt idx="32">
                  <c:v>41683</c:v>
                </c:pt>
                <c:pt idx="33">
                  <c:v>41684</c:v>
                </c:pt>
                <c:pt idx="34">
                  <c:v>41687</c:v>
                </c:pt>
                <c:pt idx="35">
                  <c:v>41688</c:v>
                </c:pt>
                <c:pt idx="36">
                  <c:v>41689</c:v>
                </c:pt>
                <c:pt idx="37">
                  <c:v>41690</c:v>
                </c:pt>
                <c:pt idx="38">
                  <c:v>41691</c:v>
                </c:pt>
                <c:pt idx="39">
                  <c:v>41694</c:v>
                </c:pt>
                <c:pt idx="40">
                  <c:v>41695</c:v>
                </c:pt>
                <c:pt idx="41">
                  <c:v>41696</c:v>
                </c:pt>
                <c:pt idx="42">
                  <c:v>41697</c:v>
                </c:pt>
                <c:pt idx="43">
                  <c:v>41698</c:v>
                </c:pt>
                <c:pt idx="44">
                  <c:v>41701</c:v>
                </c:pt>
                <c:pt idx="45">
                  <c:v>41702</c:v>
                </c:pt>
                <c:pt idx="46">
                  <c:v>41703</c:v>
                </c:pt>
                <c:pt idx="47">
                  <c:v>41704</c:v>
                </c:pt>
                <c:pt idx="48">
                  <c:v>41705</c:v>
                </c:pt>
                <c:pt idx="49">
                  <c:v>41708</c:v>
                </c:pt>
                <c:pt idx="50">
                  <c:v>41709</c:v>
                </c:pt>
                <c:pt idx="51">
                  <c:v>41710</c:v>
                </c:pt>
                <c:pt idx="52">
                  <c:v>41711</c:v>
                </c:pt>
                <c:pt idx="53">
                  <c:v>41712</c:v>
                </c:pt>
                <c:pt idx="54">
                  <c:v>41715</c:v>
                </c:pt>
                <c:pt idx="55">
                  <c:v>41716</c:v>
                </c:pt>
                <c:pt idx="56">
                  <c:v>41717</c:v>
                </c:pt>
                <c:pt idx="57">
                  <c:v>41718</c:v>
                </c:pt>
                <c:pt idx="58">
                  <c:v>41719</c:v>
                </c:pt>
                <c:pt idx="59">
                  <c:v>41722</c:v>
                </c:pt>
                <c:pt idx="60">
                  <c:v>41723</c:v>
                </c:pt>
                <c:pt idx="61">
                  <c:v>41724</c:v>
                </c:pt>
                <c:pt idx="62">
                  <c:v>41725</c:v>
                </c:pt>
                <c:pt idx="63">
                  <c:v>41726</c:v>
                </c:pt>
                <c:pt idx="64">
                  <c:v>41729</c:v>
                </c:pt>
                <c:pt idx="65">
                  <c:v>41730</c:v>
                </c:pt>
                <c:pt idx="66">
                  <c:v>41731</c:v>
                </c:pt>
                <c:pt idx="67">
                  <c:v>41732</c:v>
                </c:pt>
                <c:pt idx="68">
                  <c:v>41733</c:v>
                </c:pt>
                <c:pt idx="69">
                  <c:v>41737</c:v>
                </c:pt>
                <c:pt idx="70">
                  <c:v>41738</c:v>
                </c:pt>
                <c:pt idx="71">
                  <c:v>41739</c:v>
                </c:pt>
                <c:pt idx="72">
                  <c:v>41740</c:v>
                </c:pt>
                <c:pt idx="73">
                  <c:v>41743</c:v>
                </c:pt>
                <c:pt idx="74">
                  <c:v>41744</c:v>
                </c:pt>
                <c:pt idx="75">
                  <c:v>41745</c:v>
                </c:pt>
                <c:pt idx="76">
                  <c:v>41746</c:v>
                </c:pt>
                <c:pt idx="77">
                  <c:v>41747</c:v>
                </c:pt>
                <c:pt idx="78">
                  <c:v>41750</c:v>
                </c:pt>
                <c:pt idx="79">
                  <c:v>41751</c:v>
                </c:pt>
                <c:pt idx="80">
                  <c:v>41752</c:v>
                </c:pt>
                <c:pt idx="81">
                  <c:v>41753</c:v>
                </c:pt>
                <c:pt idx="82">
                  <c:v>41754</c:v>
                </c:pt>
                <c:pt idx="83">
                  <c:v>41757</c:v>
                </c:pt>
                <c:pt idx="84">
                  <c:v>41758</c:v>
                </c:pt>
                <c:pt idx="85">
                  <c:v>41759</c:v>
                </c:pt>
                <c:pt idx="86">
                  <c:v>41764</c:v>
                </c:pt>
                <c:pt idx="87">
                  <c:v>41765</c:v>
                </c:pt>
                <c:pt idx="88">
                  <c:v>41766</c:v>
                </c:pt>
                <c:pt idx="89">
                  <c:v>41767</c:v>
                </c:pt>
                <c:pt idx="90">
                  <c:v>41768</c:v>
                </c:pt>
                <c:pt idx="91">
                  <c:v>41771</c:v>
                </c:pt>
                <c:pt idx="92">
                  <c:v>41772</c:v>
                </c:pt>
                <c:pt idx="93">
                  <c:v>41773</c:v>
                </c:pt>
                <c:pt idx="94">
                  <c:v>41774</c:v>
                </c:pt>
                <c:pt idx="95">
                  <c:v>41775</c:v>
                </c:pt>
                <c:pt idx="96">
                  <c:v>41778</c:v>
                </c:pt>
                <c:pt idx="97">
                  <c:v>41779</c:v>
                </c:pt>
                <c:pt idx="98">
                  <c:v>41780</c:v>
                </c:pt>
                <c:pt idx="99">
                  <c:v>41781</c:v>
                </c:pt>
                <c:pt idx="100">
                  <c:v>41782</c:v>
                </c:pt>
                <c:pt idx="101">
                  <c:v>41785</c:v>
                </c:pt>
                <c:pt idx="102">
                  <c:v>41786</c:v>
                </c:pt>
                <c:pt idx="103">
                  <c:v>41787</c:v>
                </c:pt>
                <c:pt idx="104">
                  <c:v>41788</c:v>
                </c:pt>
                <c:pt idx="105">
                  <c:v>41789</c:v>
                </c:pt>
                <c:pt idx="106">
                  <c:v>41793</c:v>
                </c:pt>
                <c:pt idx="107">
                  <c:v>41794</c:v>
                </c:pt>
                <c:pt idx="108">
                  <c:v>41795</c:v>
                </c:pt>
                <c:pt idx="109">
                  <c:v>41796</c:v>
                </c:pt>
                <c:pt idx="110">
                  <c:v>41799</c:v>
                </c:pt>
                <c:pt idx="111">
                  <c:v>41800</c:v>
                </c:pt>
                <c:pt idx="112">
                  <c:v>41801</c:v>
                </c:pt>
                <c:pt idx="113">
                  <c:v>41802</c:v>
                </c:pt>
                <c:pt idx="114">
                  <c:v>41803</c:v>
                </c:pt>
                <c:pt idx="115">
                  <c:v>41806</c:v>
                </c:pt>
                <c:pt idx="116">
                  <c:v>41807</c:v>
                </c:pt>
                <c:pt idx="117">
                  <c:v>41808</c:v>
                </c:pt>
                <c:pt idx="118">
                  <c:v>41809</c:v>
                </c:pt>
                <c:pt idx="119">
                  <c:v>41810</c:v>
                </c:pt>
                <c:pt idx="120">
                  <c:v>41813</c:v>
                </c:pt>
                <c:pt idx="121">
                  <c:v>41814</c:v>
                </c:pt>
                <c:pt idx="122">
                  <c:v>41815</c:v>
                </c:pt>
                <c:pt idx="123">
                  <c:v>41816</c:v>
                </c:pt>
                <c:pt idx="124">
                  <c:v>41817</c:v>
                </c:pt>
                <c:pt idx="125">
                  <c:v>41820</c:v>
                </c:pt>
                <c:pt idx="126">
                  <c:v>41821</c:v>
                </c:pt>
                <c:pt idx="127">
                  <c:v>41822</c:v>
                </c:pt>
                <c:pt idx="128">
                  <c:v>41823</c:v>
                </c:pt>
                <c:pt idx="129">
                  <c:v>41824</c:v>
                </c:pt>
                <c:pt idx="130">
                  <c:v>41827</c:v>
                </c:pt>
                <c:pt idx="131">
                  <c:v>41828</c:v>
                </c:pt>
                <c:pt idx="132">
                  <c:v>41829</c:v>
                </c:pt>
                <c:pt idx="133">
                  <c:v>41830</c:v>
                </c:pt>
                <c:pt idx="134">
                  <c:v>41831</c:v>
                </c:pt>
                <c:pt idx="135">
                  <c:v>41834</c:v>
                </c:pt>
                <c:pt idx="136">
                  <c:v>41835</c:v>
                </c:pt>
                <c:pt idx="137">
                  <c:v>41836</c:v>
                </c:pt>
                <c:pt idx="138">
                  <c:v>41837</c:v>
                </c:pt>
                <c:pt idx="139">
                  <c:v>41838</c:v>
                </c:pt>
                <c:pt idx="140">
                  <c:v>41841</c:v>
                </c:pt>
                <c:pt idx="141">
                  <c:v>41842</c:v>
                </c:pt>
                <c:pt idx="142">
                  <c:v>41843</c:v>
                </c:pt>
                <c:pt idx="143">
                  <c:v>41844</c:v>
                </c:pt>
                <c:pt idx="144">
                  <c:v>41845</c:v>
                </c:pt>
                <c:pt idx="145">
                  <c:v>41848</c:v>
                </c:pt>
                <c:pt idx="146">
                  <c:v>41849</c:v>
                </c:pt>
                <c:pt idx="147">
                  <c:v>41850</c:v>
                </c:pt>
                <c:pt idx="148">
                  <c:v>41851</c:v>
                </c:pt>
                <c:pt idx="149">
                  <c:v>41852</c:v>
                </c:pt>
                <c:pt idx="150">
                  <c:v>41855</c:v>
                </c:pt>
                <c:pt idx="151">
                  <c:v>41856</c:v>
                </c:pt>
                <c:pt idx="152">
                  <c:v>41857</c:v>
                </c:pt>
                <c:pt idx="153">
                  <c:v>41858</c:v>
                </c:pt>
                <c:pt idx="154">
                  <c:v>41859</c:v>
                </c:pt>
                <c:pt idx="155">
                  <c:v>41862</c:v>
                </c:pt>
                <c:pt idx="156">
                  <c:v>41863</c:v>
                </c:pt>
                <c:pt idx="157">
                  <c:v>41864</c:v>
                </c:pt>
                <c:pt idx="158">
                  <c:v>41865</c:v>
                </c:pt>
                <c:pt idx="159">
                  <c:v>41866</c:v>
                </c:pt>
                <c:pt idx="160">
                  <c:v>41869</c:v>
                </c:pt>
                <c:pt idx="161">
                  <c:v>41870</c:v>
                </c:pt>
                <c:pt idx="162">
                  <c:v>41871</c:v>
                </c:pt>
                <c:pt idx="163">
                  <c:v>41872</c:v>
                </c:pt>
                <c:pt idx="164">
                  <c:v>41873</c:v>
                </c:pt>
                <c:pt idx="165">
                  <c:v>41876</c:v>
                </c:pt>
                <c:pt idx="166">
                  <c:v>41877</c:v>
                </c:pt>
                <c:pt idx="167">
                  <c:v>41878</c:v>
                </c:pt>
                <c:pt idx="168">
                  <c:v>41879</c:v>
                </c:pt>
                <c:pt idx="169">
                  <c:v>41880</c:v>
                </c:pt>
                <c:pt idx="170">
                  <c:v>41883</c:v>
                </c:pt>
                <c:pt idx="171">
                  <c:v>41884</c:v>
                </c:pt>
                <c:pt idx="172">
                  <c:v>41885</c:v>
                </c:pt>
                <c:pt idx="173">
                  <c:v>41886</c:v>
                </c:pt>
                <c:pt idx="174">
                  <c:v>41887</c:v>
                </c:pt>
                <c:pt idx="175">
                  <c:v>41891</c:v>
                </c:pt>
                <c:pt idx="176">
                  <c:v>41892</c:v>
                </c:pt>
                <c:pt idx="177">
                  <c:v>41893</c:v>
                </c:pt>
                <c:pt idx="178">
                  <c:v>41894</c:v>
                </c:pt>
                <c:pt idx="179">
                  <c:v>41897</c:v>
                </c:pt>
                <c:pt idx="180">
                  <c:v>41898</c:v>
                </c:pt>
                <c:pt idx="181">
                  <c:v>41899</c:v>
                </c:pt>
                <c:pt idx="182">
                  <c:v>41900</c:v>
                </c:pt>
                <c:pt idx="183">
                  <c:v>41901</c:v>
                </c:pt>
                <c:pt idx="184">
                  <c:v>41904</c:v>
                </c:pt>
                <c:pt idx="185">
                  <c:v>41905</c:v>
                </c:pt>
                <c:pt idx="186">
                  <c:v>41906</c:v>
                </c:pt>
                <c:pt idx="187">
                  <c:v>41907</c:v>
                </c:pt>
                <c:pt idx="188">
                  <c:v>41908</c:v>
                </c:pt>
                <c:pt idx="189">
                  <c:v>41911</c:v>
                </c:pt>
                <c:pt idx="190">
                  <c:v>41912</c:v>
                </c:pt>
                <c:pt idx="191">
                  <c:v>41920</c:v>
                </c:pt>
                <c:pt idx="192">
                  <c:v>41921</c:v>
                </c:pt>
                <c:pt idx="193">
                  <c:v>41922</c:v>
                </c:pt>
                <c:pt idx="194">
                  <c:v>41925</c:v>
                </c:pt>
                <c:pt idx="195">
                  <c:v>41926</c:v>
                </c:pt>
                <c:pt idx="196">
                  <c:v>41927</c:v>
                </c:pt>
                <c:pt idx="197">
                  <c:v>41928</c:v>
                </c:pt>
                <c:pt idx="198">
                  <c:v>41929</c:v>
                </c:pt>
                <c:pt idx="199">
                  <c:v>41932</c:v>
                </c:pt>
                <c:pt idx="200">
                  <c:v>41933</c:v>
                </c:pt>
                <c:pt idx="201">
                  <c:v>41934</c:v>
                </c:pt>
                <c:pt idx="202">
                  <c:v>41935</c:v>
                </c:pt>
                <c:pt idx="203">
                  <c:v>41936</c:v>
                </c:pt>
                <c:pt idx="204">
                  <c:v>41939</c:v>
                </c:pt>
                <c:pt idx="205">
                  <c:v>41940</c:v>
                </c:pt>
                <c:pt idx="206">
                  <c:v>41941</c:v>
                </c:pt>
                <c:pt idx="207">
                  <c:v>41942</c:v>
                </c:pt>
                <c:pt idx="208">
                  <c:v>41943</c:v>
                </c:pt>
                <c:pt idx="209">
                  <c:v>41946</c:v>
                </c:pt>
                <c:pt idx="210">
                  <c:v>41947</c:v>
                </c:pt>
                <c:pt idx="211">
                  <c:v>41948</c:v>
                </c:pt>
                <c:pt idx="212">
                  <c:v>41949</c:v>
                </c:pt>
                <c:pt idx="213">
                  <c:v>41950</c:v>
                </c:pt>
                <c:pt idx="214">
                  <c:v>41953</c:v>
                </c:pt>
                <c:pt idx="215">
                  <c:v>41954</c:v>
                </c:pt>
                <c:pt idx="216">
                  <c:v>41955</c:v>
                </c:pt>
                <c:pt idx="217">
                  <c:v>41956</c:v>
                </c:pt>
                <c:pt idx="218">
                  <c:v>41957</c:v>
                </c:pt>
                <c:pt idx="219">
                  <c:v>41960</c:v>
                </c:pt>
                <c:pt idx="220">
                  <c:v>41961</c:v>
                </c:pt>
                <c:pt idx="221">
                  <c:v>41962</c:v>
                </c:pt>
                <c:pt idx="222">
                  <c:v>41963</c:v>
                </c:pt>
                <c:pt idx="223">
                  <c:v>41964</c:v>
                </c:pt>
                <c:pt idx="224">
                  <c:v>41967</c:v>
                </c:pt>
                <c:pt idx="225">
                  <c:v>41968</c:v>
                </c:pt>
                <c:pt idx="226">
                  <c:v>41969</c:v>
                </c:pt>
                <c:pt idx="227">
                  <c:v>41970</c:v>
                </c:pt>
                <c:pt idx="228">
                  <c:v>41971</c:v>
                </c:pt>
                <c:pt idx="229">
                  <c:v>41974</c:v>
                </c:pt>
                <c:pt idx="230">
                  <c:v>41975</c:v>
                </c:pt>
                <c:pt idx="231">
                  <c:v>41976</c:v>
                </c:pt>
                <c:pt idx="232">
                  <c:v>41977</c:v>
                </c:pt>
                <c:pt idx="233">
                  <c:v>41978</c:v>
                </c:pt>
                <c:pt idx="234">
                  <c:v>41981</c:v>
                </c:pt>
                <c:pt idx="235">
                  <c:v>41982</c:v>
                </c:pt>
                <c:pt idx="236">
                  <c:v>41983</c:v>
                </c:pt>
                <c:pt idx="237">
                  <c:v>41984</c:v>
                </c:pt>
                <c:pt idx="238">
                  <c:v>41985</c:v>
                </c:pt>
                <c:pt idx="239">
                  <c:v>41988</c:v>
                </c:pt>
                <c:pt idx="240">
                  <c:v>41989</c:v>
                </c:pt>
                <c:pt idx="241">
                  <c:v>41990</c:v>
                </c:pt>
                <c:pt idx="242">
                  <c:v>41991</c:v>
                </c:pt>
                <c:pt idx="243">
                  <c:v>41992</c:v>
                </c:pt>
                <c:pt idx="244">
                  <c:v>41995</c:v>
                </c:pt>
                <c:pt idx="245">
                  <c:v>41978</c:v>
                </c:pt>
              </c:numCache>
            </c:numRef>
          </c:cat>
          <c:val>
            <c:numRef>
              <c:f>市场及表现!$N$5:$N$813</c:f>
              <c:numCache>
                <c:formatCode>###,###,##0.000</c:formatCode>
                <c:ptCount val="809"/>
                <c:pt idx="0">
                  <c:v>0</c:v>
                </c:pt>
                <c:pt idx="1">
                  <c:v>-3.5121875844212891E-3</c:v>
                </c:pt>
                <c:pt idx="2">
                  <c:v>5.8295783494677345E-4</c:v>
                </c:pt>
                <c:pt idx="3">
                  <c:v>-7.7921758359449367E-3</c:v>
                </c:pt>
                <c:pt idx="4">
                  <c:v>1.2467550846897435E-3</c:v>
                </c:pt>
                <c:pt idx="5">
                  <c:v>2.3209704983750967E-3</c:v>
                </c:pt>
                <c:pt idx="6">
                  <c:v>1.0186391848801213E-2</c:v>
                </c:pt>
                <c:pt idx="7">
                  <c:v>2.8082747308396883E-2</c:v>
                </c:pt>
                <c:pt idx="8">
                  <c:v>2.25996211112931E-2</c:v>
                </c:pt>
                <c:pt idx="9">
                  <c:v>-5.9771120192042559E-4</c:v>
                </c:pt>
                <c:pt idx="10">
                  <c:v>1.0095873252138787E-2</c:v>
                </c:pt>
                <c:pt idx="11">
                  <c:v>1.9529634857121669E-2</c:v>
                </c:pt>
                <c:pt idx="12">
                  <c:v>1.0068364913011107E-2</c:v>
                </c:pt>
                <c:pt idx="13">
                  <c:v>-9.0337350941034344E-3</c:v>
                </c:pt>
                <c:pt idx="14">
                  <c:v>-1.345830286650096E-2</c:v>
                </c:pt>
                <c:pt idx="15">
                  <c:v>1.0679943237246192E-3</c:v>
                </c:pt>
                <c:pt idx="16">
                  <c:v>1.5303342605537784E-2</c:v>
                </c:pt>
                <c:pt idx="17">
                  <c:v>1.1468631474551794E-2</c:v>
                </c:pt>
                <c:pt idx="18">
                  <c:v>-1.365025303327605E-3</c:v>
                </c:pt>
                <c:pt idx="19">
                  <c:v>-1.2793011164979662E-2</c:v>
                </c:pt>
                <c:pt idx="20">
                  <c:v>-6.2613706493076515E-3</c:v>
                </c:pt>
                <c:pt idx="21">
                  <c:v>1.4407192858967299E-2</c:v>
                </c:pt>
                <c:pt idx="22">
                  <c:v>1.6626992447422939E-2</c:v>
                </c:pt>
                <c:pt idx="23">
                  <c:v>3.1773487125628108E-2</c:v>
                </c:pt>
                <c:pt idx="24">
                  <c:v>2.3928657930518682E-2</c:v>
                </c:pt>
                <c:pt idx="25">
                  <c:v>2.6916536223617005E-2</c:v>
                </c:pt>
                <c:pt idx="26">
                  <c:v>3.6499273818077382E-2</c:v>
                </c:pt>
                <c:pt idx="27">
                  <c:v>3.2899139484239726E-2</c:v>
                </c:pt>
                <c:pt idx="28">
                  <c:v>3.960537019777477E-2</c:v>
                </c:pt>
                <c:pt idx="29">
                  <c:v>7.16787034330999E-2</c:v>
                </c:pt>
                <c:pt idx="30">
                  <c:v>7.4324282759590687E-2</c:v>
                </c:pt>
                <c:pt idx="31">
                  <c:v>8.3201830265519305E-2</c:v>
                </c:pt>
                <c:pt idx="32">
                  <c:v>6.3152160944254465E-2</c:v>
                </c:pt>
                <c:pt idx="33">
                  <c:v>8.8364222782722823E-2</c:v>
                </c:pt>
                <c:pt idx="34">
                  <c:v>0.10601637439534217</c:v>
                </c:pt>
                <c:pt idx="35">
                  <c:v>0.10990745763759224</c:v>
                </c:pt>
                <c:pt idx="36">
                  <c:v>0.11564086975286259</c:v>
                </c:pt>
                <c:pt idx="37">
                  <c:v>9.976934005669813E-2</c:v>
                </c:pt>
                <c:pt idx="38">
                  <c:v>9.9839666177007791E-2</c:v>
                </c:pt>
                <c:pt idx="39">
                  <c:v>0.11518348062198247</c:v>
                </c:pt>
                <c:pt idx="40">
                  <c:v>8.231000747816708E-2</c:v>
                </c:pt>
                <c:pt idx="41">
                  <c:v>8.8703984656776536E-2</c:v>
                </c:pt>
                <c:pt idx="42">
                  <c:v>5.4403570724913086E-2</c:v>
                </c:pt>
                <c:pt idx="43">
                  <c:v>5.5890880413864474E-2</c:v>
                </c:pt>
                <c:pt idx="44">
                  <c:v>7.4306297206212735E-2</c:v>
                </c:pt>
                <c:pt idx="45">
                  <c:v>6.7203272168202322E-2</c:v>
                </c:pt>
                <c:pt idx="46">
                  <c:v>5.7834241178033929E-2</c:v>
                </c:pt>
                <c:pt idx="47">
                  <c:v>5.184390499832614E-2</c:v>
                </c:pt>
                <c:pt idx="48">
                  <c:v>6.2214635736241419E-2</c:v>
                </c:pt>
                <c:pt idx="49">
                  <c:v>3.406025900656573E-2</c:v>
                </c:pt>
                <c:pt idx="50">
                  <c:v>3.8576961468827831E-2</c:v>
                </c:pt>
                <c:pt idx="51">
                  <c:v>3.5456494023774265E-2</c:v>
                </c:pt>
                <c:pt idx="52">
                  <c:v>4.9763541236251596E-2</c:v>
                </c:pt>
                <c:pt idx="53">
                  <c:v>4.4256625452119502E-2</c:v>
                </c:pt>
                <c:pt idx="54">
                  <c:v>6.7056051290697249E-2</c:v>
                </c:pt>
                <c:pt idx="55">
                  <c:v>7.1213894175367276E-2</c:v>
                </c:pt>
                <c:pt idx="56">
                  <c:v>6.6105597337067667E-2</c:v>
                </c:pt>
                <c:pt idx="57">
                  <c:v>4.0074263131878229E-2</c:v>
                </c:pt>
                <c:pt idx="58">
                  <c:v>5.0653747930401671E-2</c:v>
                </c:pt>
                <c:pt idx="59">
                  <c:v>4.675976267132631E-2</c:v>
                </c:pt>
                <c:pt idx="60">
                  <c:v>4.2653200335466268E-2</c:v>
                </c:pt>
                <c:pt idx="61">
                  <c:v>5.440801932555539E-2</c:v>
                </c:pt>
                <c:pt idx="62">
                  <c:v>3.3988855490787895E-2</c:v>
                </c:pt>
                <c:pt idx="63">
                  <c:v>6.9801845773063143E-3</c:v>
                </c:pt>
                <c:pt idx="64">
                  <c:v>1.2514643455259211E-3</c:v>
                </c:pt>
                <c:pt idx="65">
                  <c:v>1.2692170424639437E-2</c:v>
                </c:pt>
                <c:pt idx="66">
                  <c:v>1.9303972638602396E-3</c:v>
                </c:pt>
                <c:pt idx="67">
                  <c:v>-7.4474092861676056E-4</c:v>
                </c:pt>
                <c:pt idx="68">
                  <c:v>1.0641956358324212E-2</c:v>
                </c:pt>
                <c:pt idx="69">
                  <c:v>2.5499361504166318E-2</c:v>
                </c:pt>
                <c:pt idx="70">
                  <c:v>3.6440399368952159E-2</c:v>
                </c:pt>
                <c:pt idx="71">
                  <c:v>3.8362924694957279E-2</c:v>
                </c:pt>
                <c:pt idx="72">
                  <c:v>4.317949064426263E-2</c:v>
                </c:pt>
                <c:pt idx="73">
                  <c:v>4.7813907250082721E-2</c:v>
                </c:pt>
                <c:pt idx="74">
                  <c:v>4.1951520470878911E-2</c:v>
                </c:pt>
                <c:pt idx="75">
                  <c:v>3.9108291208039381E-2</c:v>
                </c:pt>
                <c:pt idx="76">
                  <c:v>3.6029616280738308E-2</c:v>
                </c:pt>
                <c:pt idx="77">
                  <c:v>4.0275701329711033E-2</c:v>
                </c:pt>
                <c:pt idx="78">
                  <c:v>2.4951453776624E-2</c:v>
                </c:pt>
                <c:pt idx="79">
                  <c:v>1.3232188836980407E-2</c:v>
                </c:pt>
                <c:pt idx="80">
                  <c:v>8.9717153453054976E-3</c:v>
                </c:pt>
                <c:pt idx="81">
                  <c:v>-3.3550616195484606E-3</c:v>
                </c:pt>
                <c:pt idx="82">
                  <c:v>-2.2007696565676693E-2</c:v>
                </c:pt>
                <c:pt idx="83">
                  <c:v>-5.5742165084580853E-2</c:v>
                </c:pt>
                <c:pt idx="84">
                  <c:v>-4.3884854506256787E-2</c:v>
                </c:pt>
                <c:pt idx="85">
                  <c:v>-3.0220890746782136E-2</c:v>
                </c:pt>
                <c:pt idx="86">
                  <c:v>-2.1115126552435637E-2</c:v>
                </c:pt>
                <c:pt idx="87">
                  <c:v>-1.5675165683439074E-2</c:v>
                </c:pt>
                <c:pt idx="88">
                  <c:v>-3.1370662862000853E-2</c:v>
                </c:pt>
                <c:pt idx="89">
                  <c:v>-3.2465870109966932E-2</c:v>
                </c:pt>
                <c:pt idx="90">
                  <c:v>-4.0644379107939499E-2</c:v>
                </c:pt>
                <c:pt idx="91">
                  <c:v>-2.7178412831738274E-2</c:v>
                </c:pt>
                <c:pt idx="92">
                  <c:v>-2.8668694046899978E-2</c:v>
                </c:pt>
                <c:pt idx="93">
                  <c:v>-2.6425626191803442E-2</c:v>
                </c:pt>
                <c:pt idx="94">
                  <c:v>-4.1195953455542611E-2</c:v>
                </c:pt>
                <c:pt idx="95">
                  <c:v>-4.9851766023207733E-2</c:v>
                </c:pt>
                <c:pt idx="96">
                  <c:v>-5.993766467859396E-2</c:v>
                </c:pt>
                <c:pt idx="97">
                  <c:v>-5.6507150621589397E-2</c:v>
                </c:pt>
                <c:pt idx="98">
                  <c:v>-4.6674909089544192E-2</c:v>
                </c:pt>
                <c:pt idx="99">
                  <c:v>-4.4334475963359155E-2</c:v>
                </c:pt>
                <c:pt idx="100">
                  <c:v>-3.4109628047287011E-2</c:v>
                </c:pt>
                <c:pt idx="101">
                  <c:v>-1.3938595339750171E-2</c:v>
                </c:pt>
                <c:pt idx="102">
                  <c:v>-1.8721814161584915E-2</c:v>
                </c:pt>
                <c:pt idx="103">
                  <c:v>-6.9307460271996746E-3</c:v>
                </c:pt>
                <c:pt idx="104">
                  <c:v>-1.1085878045853481E-2</c:v>
                </c:pt>
                <c:pt idx="105">
                  <c:v>-1.1603896737830688E-2</c:v>
                </c:pt>
                <c:pt idx="106">
                  <c:v>-1.0949378990990022E-2</c:v>
                </c:pt>
                <c:pt idx="107">
                  <c:v>-2.215988736421215E-2</c:v>
                </c:pt>
                <c:pt idx="108">
                  <c:v>-1.1296300331702258E-2</c:v>
                </c:pt>
                <c:pt idx="109">
                  <c:v>-1.0396883644035126E-2</c:v>
                </c:pt>
                <c:pt idx="110">
                  <c:v>-1.588173019841832E-2</c:v>
                </c:pt>
                <c:pt idx="111">
                  <c:v>-8.5391063101905029E-3</c:v>
                </c:pt>
                <c:pt idx="112">
                  <c:v>1.1650989346192464E-3</c:v>
                </c:pt>
                <c:pt idx="113">
                  <c:v>-1.3919775673751911E-3</c:v>
                </c:pt>
                <c:pt idx="114">
                  <c:v>4.9407270883250476E-3</c:v>
                </c:pt>
                <c:pt idx="115">
                  <c:v>4.4183119277443339E-3</c:v>
                </c:pt>
                <c:pt idx="116">
                  <c:v>-6.1475316539657543E-3</c:v>
                </c:pt>
                <c:pt idx="117">
                  <c:v>-1.2225032602508068E-2</c:v>
                </c:pt>
                <c:pt idx="118">
                  <c:v>-3.124631057217242E-2</c:v>
                </c:pt>
                <c:pt idx="119">
                  <c:v>-2.3852771059406086E-2</c:v>
                </c:pt>
                <c:pt idx="120">
                  <c:v>-1.5761027151304119E-2</c:v>
                </c:pt>
                <c:pt idx="121">
                  <c:v>-6.5326831564476162E-3</c:v>
                </c:pt>
                <c:pt idx="122">
                  <c:v>-9.6243042067113427E-3</c:v>
                </c:pt>
                <c:pt idx="123">
                  <c:v>3.1303204003825247E-3</c:v>
                </c:pt>
                <c:pt idx="124">
                  <c:v>7.1938390495593918E-3</c:v>
                </c:pt>
                <c:pt idx="125">
                  <c:v>1.7342539434324955E-2</c:v>
                </c:pt>
                <c:pt idx="126">
                  <c:v>2.1142478495447259E-2</c:v>
                </c:pt>
                <c:pt idx="127">
                  <c:v>2.6742449968795601E-2</c:v>
                </c:pt>
                <c:pt idx="128">
                  <c:v>4.671051527202863E-2</c:v>
                </c:pt>
                <c:pt idx="129">
                  <c:v>4.1685160507422658E-2</c:v>
                </c:pt>
                <c:pt idx="130">
                  <c:v>3.7031750462141799E-2</c:v>
                </c:pt>
                <c:pt idx="131">
                  <c:v>4.3530825830924824E-2</c:v>
                </c:pt>
                <c:pt idx="132">
                  <c:v>2.6302559825598149E-2</c:v>
                </c:pt>
                <c:pt idx="133">
                  <c:v>2.818018208887052E-2</c:v>
                </c:pt>
                <c:pt idx="134">
                  <c:v>3.0539869314710089E-2</c:v>
                </c:pt>
                <c:pt idx="135">
                  <c:v>3.9084727526512264E-2</c:v>
                </c:pt>
                <c:pt idx="136">
                  <c:v>4.1536445178139259E-2</c:v>
                </c:pt>
                <c:pt idx="137">
                  <c:v>2.9464107317207944E-2</c:v>
                </c:pt>
                <c:pt idx="138">
                  <c:v>2.2465798167753626E-2</c:v>
                </c:pt>
                <c:pt idx="139">
                  <c:v>2.2690382990803393E-2</c:v>
                </c:pt>
                <c:pt idx="140">
                  <c:v>2.5494947658216693E-2</c:v>
                </c:pt>
                <c:pt idx="141">
                  <c:v>3.4809153120938463E-2</c:v>
                </c:pt>
                <c:pt idx="142">
                  <c:v>1.8468886886786828E-2</c:v>
                </c:pt>
                <c:pt idx="143">
                  <c:v>1.512876978502109E-2</c:v>
                </c:pt>
                <c:pt idx="144">
                  <c:v>2.2458586569056083E-2</c:v>
                </c:pt>
                <c:pt idx="145">
                  <c:v>3.9358646635591299E-2</c:v>
                </c:pt>
                <c:pt idx="146">
                  <c:v>4.76452079726013E-2</c:v>
                </c:pt>
                <c:pt idx="147">
                  <c:v>5.8203162239109929E-2</c:v>
                </c:pt>
                <c:pt idx="148">
                  <c:v>6.1222493528936939E-2</c:v>
                </c:pt>
                <c:pt idx="149">
                  <c:v>6.6162838315644512E-2</c:v>
                </c:pt>
                <c:pt idx="150">
                  <c:v>7.5901850385010849E-2</c:v>
                </c:pt>
                <c:pt idx="151">
                  <c:v>7.6342018565748182E-2</c:v>
                </c:pt>
                <c:pt idx="152">
                  <c:v>7.9230446306207014E-2</c:v>
                </c:pt>
                <c:pt idx="153">
                  <c:v>6.8991209947432575E-2</c:v>
                </c:pt>
                <c:pt idx="154">
                  <c:v>7.3888615311534345E-2</c:v>
                </c:pt>
                <c:pt idx="155">
                  <c:v>8.9771700942961052E-2</c:v>
                </c:pt>
                <c:pt idx="156">
                  <c:v>9.0171796963225415E-2</c:v>
                </c:pt>
                <c:pt idx="157">
                  <c:v>8.6823373489947731E-2</c:v>
                </c:pt>
                <c:pt idx="158">
                  <c:v>8.0859294480436938E-2</c:v>
                </c:pt>
                <c:pt idx="159">
                  <c:v>9.1538577378525332E-2</c:v>
                </c:pt>
                <c:pt idx="160">
                  <c:v>0.10643021589649737</c:v>
                </c:pt>
                <c:pt idx="161">
                  <c:v>0.10486618522381308</c:v>
                </c:pt>
                <c:pt idx="162">
                  <c:v>0.10469242913857046</c:v>
                </c:pt>
                <c:pt idx="163">
                  <c:v>0.10438613603341151</c:v>
                </c:pt>
                <c:pt idx="164">
                  <c:v>0.11314727269675195</c:v>
                </c:pt>
                <c:pt idx="165">
                  <c:v>0.10815317977806549</c:v>
                </c:pt>
                <c:pt idx="166">
                  <c:v>9.1765282237818546E-2</c:v>
                </c:pt>
                <c:pt idx="167">
                  <c:v>9.4116332922567603E-2</c:v>
                </c:pt>
                <c:pt idx="168">
                  <c:v>8.5325202959584567E-2</c:v>
                </c:pt>
                <c:pt idx="169">
                  <c:v>9.4212499156764329E-2</c:v>
                </c:pt>
                <c:pt idx="170">
                  <c:v>0.11049548965764644</c:v>
                </c:pt>
                <c:pt idx="171">
                  <c:v>0.12243056386047901</c:v>
                </c:pt>
                <c:pt idx="172">
                  <c:v>0.12978828866260561</c:v>
                </c:pt>
                <c:pt idx="173">
                  <c:v>0.13453325994532461</c:v>
                </c:pt>
                <c:pt idx="174">
                  <c:v>0.14248694083739988</c:v>
                </c:pt>
                <c:pt idx="175">
                  <c:v>0.15205735789336239</c:v>
                </c:pt>
                <c:pt idx="176">
                  <c:v>0.15356194066449524</c:v>
                </c:pt>
                <c:pt idx="177">
                  <c:v>0.14992752082648897</c:v>
                </c:pt>
                <c:pt idx="178">
                  <c:v>0.15873010246065666</c:v>
                </c:pt>
                <c:pt idx="179">
                  <c:v>0.1645503839298752</c:v>
                </c:pt>
                <c:pt idx="180">
                  <c:v>0.13039275965222097</c:v>
                </c:pt>
                <c:pt idx="181">
                  <c:v>0.14239833374882571</c:v>
                </c:pt>
                <c:pt idx="182">
                  <c:v>0.16022031416643312</c:v>
                </c:pt>
                <c:pt idx="183">
                  <c:v>0.17165069810186906</c:v>
                </c:pt>
                <c:pt idx="184">
                  <c:v>0.16086452714694244</c:v>
                </c:pt>
                <c:pt idx="185">
                  <c:v>0.17064712160072615</c:v>
                </c:pt>
                <c:pt idx="186">
                  <c:v>0.18137320169228954</c:v>
                </c:pt>
                <c:pt idx="187">
                  <c:v>0.1790258523822934</c:v>
                </c:pt>
                <c:pt idx="188">
                  <c:v>0.18278226119103702</c:v>
                </c:pt>
                <c:pt idx="189">
                  <c:v>0.1919547370176713</c:v>
                </c:pt>
                <c:pt idx="190">
                  <c:v>0.20038511327232</c:v>
                </c:pt>
                <c:pt idx="191">
                  <c:v>0.23668704994628142</c:v>
                </c:pt>
                <c:pt idx="192">
                  <c:v>0.23573166082631425</c:v>
                </c:pt>
                <c:pt idx="193">
                  <c:v>0.23679176583483752</c:v>
                </c:pt>
                <c:pt idx="194">
                  <c:v>0.24457502709215184</c:v>
                </c:pt>
                <c:pt idx="195">
                  <c:v>0.24082986142643747</c:v>
                </c:pt>
                <c:pt idx="196">
                  <c:v>0.26734545013982336</c:v>
                </c:pt>
                <c:pt idx="197">
                  <c:v>0.25200255669420035</c:v>
                </c:pt>
                <c:pt idx="198">
                  <c:v>0.23484157577358822</c:v>
                </c:pt>
                <c:pt idx="199">
                  <c:v>0.25451488652957832</c:v>
                </c:pt>
                <c:pt idx="200">
                  <c:v>0.23408986652912156</c:v>
                </c:pt>
                <c:pt idx="201">
                  <c:v>0.20984601829215932</c:v>
                </c:pt>
                <c:pt idx="202">
                  <c:v>0.19220293765428709</c:v>
                </c:pt>
                <c:pt idx="203">
                  <c:v>0.19552430459943948</c:v>
                </c:pt>
                <c:pt idx="204">
                  <c:v>0.21123213969384524</c:v>
                </c:pt>
                <c:pt idx="205">
                  <c:v>0.23273509386008651</c:v>
                </c:pt>
                <c:pt idx="206">
                  <c:v>0.23766657620020215</c:v>
                </c:pt>
                <c:pt idx="207">
                  <c:v>0.24257546799018104</c:v>
                </c:pt>
                <c:pt idx="208">
                  <c:v>0.23657852841889482</c:v>
                </c:pt>
                <c:pt idx="209">
                  <c:v>0.23687719286904629</c:v>
                </c:pt>
                <c:pt idx="210">
                  <c:v>0.22154651569784312</c:v>
                </c:pt>
                <c:pt idx="211">
                  <c:v>0.22012068705995569</c:v>
                </c:pt>
                <c:pt idx="212">
                  <c:v>0.22776048094655676</c:v>
                </c:pt>
                <c:pt idx="213">
                  <c:v>0.21486452638233922</c:v>
                </c:pt>
                <c:pt idx="214">
                  <c:v>0.22072182159908915</c:v>
                </c:pt>
                <c:pt idx="215">
                  <c:v>0.1900917464799492</c:v>
                </c:pt>
                <c:pt idx="216">
                  <c:v>0.20475047642601374</c:v>
                </c:pt>
                <c:pt idx="217">
                  <c:v>0.1851821422187736</c:v>
                </c:pt>
                <c:pt idx="218">
                  <c:v>0.19142928082149524</c:v>
                </c:pt>
                <c:pt idx="219">
                  <c:v>0.20522102020801181</c:v>
                </c:pt>
                <c:pt idx="220">
                  <c:v>0.2059565511431114</c:v>
                </c:pt>
                <c:pt idx="221">
                  <c:v>0.21568419842802444</c:v>
                </c:pt>
                <c:pt idx="222">
                  <c:v>0.20776382990872766</c:v>
                </c:pt>
                <c:pt idx="223">
                  <c:v>0.21558568625208285</c:v>
                </c:pt>
                <c:pt idx="224">
                  <c:v>0.21937757960188708</c:v>
                </c:pt>
                <c:pt idx="225">
                  <c:v>0.2355715459578851</c:v>
                </c:pt>
                <c:pt idx="226">
                  <c:v>0.2398919191621145</c:v>
                </c:pt>
                <c:pt idx="227">
                  <c:v>0.24891354224587547</c:v>
                </c:pt>
                <c:pt idx="228">
                  <c:v>0.24566901792587958</c:v>
                </c:pt>
                <c:pt idx="229">
                  <c:v>0.2458382211464023</c:v>
                </c:pt>
                <c:pt idx="230">
                  <c:v>0.25545149073823947</c:v>
                </c:pt>
                <c:pt idx="231">
                  <c:v>0.26219753295205361</c:v>
                </c:pt>
                <c:pt idx="232">
                  <c:v>0.28124235722589863</c:v>
                </c:pt>
                <c:pt idx="233">
                  <c:v>0.25608764063008449</c:v>
                </c:pt>
                <c:pt idx="234">
                  <c:v>0.25001931492036689</c:v>
                </c:pt>
                <c:pt idx="235">
                  <c:v>0.20459216880159525</c:v>
                </c:pt>
                <c:pt idx="236">
                  <c:v>0.24715942078246522</c:v>
                </c:pt>
                <c:pt idx="237">
                  <c:v>0.25462889929838273</c:v>
                </c:pt>
                <c:pt idx="238">
                  <c:v>0.2645586451202866</c:v>
                </c:pt>
                <c:pt idx="239">
                  <c:v>0.29382140112639266</c:v>
                </c:pt>
                <c:pt idx="240">
                  <c:v>0.28831309515455983</c:v>
                </c:pt>
              </c:numCache>
            </c:numRef>
          </c:val>
        </c:ser>
        <c:marker val="1"/>
        <c:axId val="282760704"/>
        <c:axId val="282762240"/>
      </c:lineChart>
      <c:dateAx>
        <c:axId val="282760704"/>
        <c:scaling>
          <c:orientation val="minMax"/>
        </c:scaling>
        <c:axPos val="b"/>
        <c:numFmt formatCode="yyyy\-mm\-dd" sourceLinked="0"/>
        <c:majorTickMark val="none"/>
        <c:tickLblPos val="low"/>
        <c:crossAx val="282762240"/>
        <c:crosses val="autoZero"/>
        <c:auto val="1"/>
        <c:lblOffset val="100"/>
      </c:dateAx>
      <c:valAx>
        <c:axId val="282762240"/>
        <c:scaling>
          <c:orientation val="minMax"/>
          <c:min val="-0.30000000000000032"/>
        </c:scaling>
        <c:axPos val="l"/>
        <c:numFmt formatCode="0.00%" sourceLinked="0"/>
        <c:majorTickMark val="none"/>
        <c:tickLblPos val="nextTo"/>
        <c:crossAx val="282760704"/>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7636E-2"/>
          <c:w val="0.6171548117155039"/>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5.9482147683205699</c:v>
                </c:pt>
                <c:pt idx="1">
                  <c:v>-2.393074602853984</c:v>
                </c:pt>
                <c:pt idx="2">
                  <c:v>-3.2794816462446197</c:v>
                </c:pt>
                <c:pt idx="3">
                  <c:v>-3.8563172888656627</c:v>
                </c:pt>
                <c:pt idx="4">
                  <c:v>-4.4819555762673824</c:v>
                </c:pt>
                <c:pt idx="5">
                  <c:v>-2.7064643174159908</c:v>
                </c:pt>
                <c:pt idx="6">
                  <c:v>-1.6242879818745393</c:v>
                </c:pt>
                <c:pt idx="7">
                  <c:v>-3.3721821708199151E-2</c:v>
                </c:pt>
                <c:pt idx="8">
                  <c:v>-0.11333865621550032</c:v>
                </c:pt>
                <c:pt idx="9">
                  <c:v>2.01342957793198</c:v>
                </c:pt>
              </c:numCache>
            </c:numRef>
          </c:val>
        </c:ser>
        <c:gapWidth val="75"/>
        <c:axId val="299121280"/>
        <c:axId val="299127168"/>
      </c:barChart>
      <c:catAx>
        <c:axId val="299121280"/>
        <c:scaling>
          <c:orientation val="minMax"/>
        </c:scaling>
        <c:axPos val="l"/>
        <c:numFmt formatCode="General" sourceLinked="1"/>
        <c:majorTickMark val="none"/>
        <c:tickLblPos val="high"/>
        <c:crossAx val="299127168"/>
        <c:crosses val="autoZero"/>
        <c:auto val="1"/>
        <c:lblAlgn val="ctr"/>
        <c:lblOffset val="100"/>
      </c:catAx>
      <c:valAx>
        <c:axId val="299127168"/>
        <c:scaling>
          <c:orientation val="minMax"/>
        </c:scaling>
        <c:axPos val="b"/>
        <c:numFmt formatCode="#,##0.00_ ;[Red]\-#,##0.00\ " sourceLinked="1"/>
        <c:majorTickMark val="none"/>
        <c:tickLblPos val="nextTo"/>
        <c:crossAx val="299121280"/>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801"/>
          <c:h val="0.93213296398890022"/>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-1.7838612943519516</c:v>
                </c:pt>
                <c:pt idx="1">
                  <c:v>-0.26763623550533078</c:v>
                </c:pt>
                <c:pt idx="2">
                  <c:v>-1.7098215919898352</c:v>
                </c:pt>
                <c:pt idx="3">
                  <c:v>1.5050055512499938E-3</c:v>
                </c:pt>
                <c:pt idx="4">
                  <c:v>9.5376436670745015</c:v>
                </c:pt>
                <c:pt idx="5">
                  <c:v>-2.393074602853984</c:v>
                </c:pt>
                <c:pt idx="6">
                  <c:v>-1.8200606581236567</c:v>
                </c:pt>
                <c:pt idx="7">
                  <c:v>4.4433143760199911</c:v>
                </c:pt>
                <c:pt idx="8">
                  <c:v>-3.8407171855735056</c:v>
                </c:pt>
                <c:pt idx="9">
                  <c:v>-1.259111839756466</c:v>
                </c:pt>
                <c:pt idx="10">
                  <c:v>-3.2250462165916316</c:v>
                </c:pt>
                <c:pt idx="11">
                  <c:v>1.5747699481314381</c:v>
                </c:pt>
                <c:pt idx="12">
                  <c:v>4.0042962664398107</c:v>
                </c:pt>
                <c:pt idx="13">
                  <c:v>6.1803494120217239</c:v>
                </c:pt>
                <c:pt idx="14">
                  <c:v>20.168584156410809</c:v>
                </c:pt>
                <c:pt idx="15">
                  <c:v>11.234648429177607</c:v>
                </c:pt>
                <c:pt idx="16">
                  <c:v>-1.4420875818437318</c:v>
                </c:pt>
                <c:pt idx="17">
                  <c:v>-0.1651109588497901</c:v>
                </c:pt>
                <c:pt idx="18">
                  <c:v>-1.6890490811024117</c:v>
                </c:pt>
                <c:pt idx="19">
                  <c:v>0.12211725475133051</c:v>
                </c:pt>
                <c:pt idx="20">
                  <c:v>-2.4111742887298782</c:v>
                </c:pt>
                <c:pt idx="21">
                  <c:v>7.1496748366364216</c:v>
                </c:pt>
                <c:pt idx="22">
                  <c:v>-1.1568844673516598</c:v>
                </c:pt>
                <c:pt idx="23">
                  <c:v>1.2762398192333269</c:v>
                </c:pt>
                <c:pt idx="24">
                  <c:v>2.4726457900725585</c:v>
                </c:pt>
                <c:pt idx="25">
                  <c:v>-0.81433650068990504</c:v>
                </c:pt>
                <c:pt idx="26">
                  <c:v>-0.23608655920552835</c:v>
                </c:pt>
                <c:pt idx="27">
                  <c:v>4.4899733316350998</c:v>
                </c:pt>
                <c:pt idx="28">
                  <c:v>-0.44711363515452796</c:v>
                </c:pt>
              </c:numCache>
            </c:numRef>
          </c:val>
        </c:ser>
        <c:gapWidth val="75"/>
        <c:axId val="299143936"/>
        <c:axId val="299145472"/>
      </c:barChart>
      <c:catAx>
        <c:axId val="299143936"/>
        <c:scaling>
          <c:orientation val="minMax"/>
        </c:scaling>
        <c:axPos val="l"/>
        <c:numFmt formatCode="General" sourceLinked="1"/>
        <c:majorTickMark val="none"/>
        <c:tickLblPos val="high"/>
        <c:crossAx val="299145472"/>
        <c:crosses val="autoZero"/>
        <c:auto val="1"/>
        <c:lblAlgn val="ctr"/>
        <c:lblOffset val="100"/>
      </c:catAx>
      <c:valAx>
        <c:axId val="299145472"/>
        <c:scaling>
          <c:orientation val="minMax"/>
        </c:scaling>
        <c:axPos val="b"/>
        <c:numFmt formatCode="#,##0.00_ ;[Red]\-#,##0.00\ " sourceLinked="1"/>
        <c:majorTickMark val="none"/>
        <c:tickLblPos val="nextTo"/>
        <c:crossAx val="299143936"/>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05848320"/>
        <c:axId val="305849856"/>
      </c:lineChart>
      <c:dateAx>
        <c:axId val="305848320"/>
        <c:scaling>
          <c:orientation val="minMax"/>
        </c:scaling>
        <c:axPos val="b"/>
        <c:numFmt formatCode="yyyy\-mm\-dd;@" sourceLinked="1"/>
        <c:tickLblPos val="nextTo"/>
        <c:txPr>
          <a:bodyPr/>
          <a:lstStyle/>
          <a:p>
            <a:pPr>
              <a:defRPr sz="1000"/>
            </a:pPr>
            <a:endParaRPr lang="zh-CN"/>
          </a:p>
        </c:txPr>
        <c:crossAx val="305849856"/>
        <c:crosses val="autoZero"/>
        <c:auto val="1"/>
        <c:lblOffset val="100"/>
      </c:dateAx>
      <c:valAx>
        <c:axId val="305849856"/>
        <c:scaling>
          <c:orientation val="minMax"/>
        </c:scaling>
        <c:axPos val="l"/>
        <c:majorGridlines/>
        <c:numFmt formatCode="#,##0;[Red]\-#,##0" sourceLinked="0"/>
        <c:tickLblPos val="nextTo"/>
        <c:crossAx val="30584832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03518080"/>
        <c:axId val="303519616"/>
      </c:lineChart>
      <c:catAx>
        <c:axId val="303518080"/>
        <c:scaling>
          <c:orientation val="minMax"/>
        </c:scaling>
        <c:axPos val="b"/>
        <c:numFmt formatCode="yyyy\-mm\-dd;@" sourceLinked="1"/>
        <c:tickLblPos val="nextTo"/>
        <c:crossAx val="303519616"/>
        <c:crosses val="autoZero"/>
        <c:auto val="1"/>
        <c:lblAlgn val="ctr"/>
        <c:lblOffset val="100"/>
      </c:catAx>
      <c:valAx>
        <c:axId val="303519616"/>
        <c:scaling>
          <c:orientation val="minMax"/>
        </c:scaling>
        <c:axPos val="l"/>
        <c:majorGridlines/>
        <c:numFmt formatCode="#,##0;[Red]\-#,##0" sourceLinked="0"/>
        <c:tickLblPos val="nextTo"/>
        <c:txPr>
          <a:bodyPr/>
          <a:lstStyle/>
          <a:p>
            <a:pPr>
              <a:defRPr sz="1000"/>
            </a:pPr>
            <a:endParaRPr lang="zh-CN"/>
          </a:p>
        </c:txPr>
        <c:crossAx val="30351808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303534080"/>
        <c:axId val="303535616"/>
      </c:lineChart>
      <c:catAx>
        <c:axId val="303534080"/>
        <c:scaling>
          <c:orientation val="minMax"/>
        </c:scaling>
        <c:axPos val="b"/>
        <c:numFmt formatCode="yyyy\-mm\-dd;@" sourceLinked="1"/>
        <c:tickLblPos val="nextTo"/>
        <c:crossAx val="303535616"/>
        <c:crosses val="autoZero"/>
        <c:auto val="1"/>
        <c:lblAlgn val="ctr"/>
        <c:lblOffset val="100"/>
      </c:catAx>
      <c:valAx>
        <c:axId val="303535616"/>
        <c:scaling>
          <c:orientation val="minMax"/>
        </c:scaling>
        <c:axPos val="l"/>
        <c:majorGridlines/>
        <c:numFmt formatCode="#,##0;[Red]#,##0" sourceLinked="0"/>
        <c:tickLblPos val="nextTo"/>
        <c:crossAx val="30353408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303559424"/>
        <c:axId val="303560960"/>
      </c:lineChart>
      <c:catAx>
        <c:axId val="303559424"/>
        <c:scaling>
          <c:orientation val="minMax"/>
        </c:scaling>
        <c:axPos val="b"/>
        <c:numFmt formatCode="yyyy\-mm\-dd;@" sourceLinked="1"/>
        <c:tickLblPos val="nextTo"/>
        <c:crossAx val="303560960"/>
        <c:crosses val="autoZero"/>
        <c:auto val="1"/>
        <c:lblAlgn val="ctr"/>
        <c:lblOffset val="100"/>
      </c:catAx>
      <c:valAx>
        <c:axId val="303560960"/>
        <c:scaling>
          <c:orientation val="minMax"/>
        </c:scaling>
        <c:axPos val="l"/>
        <c:majorGridlines/>
        <c:numFmt formatCode="###,###,###,###,##0.00" sourceLinked="1"/>
        <c:tickLblPos val="nextTo"/>
        <c:crossAx val="303559424"/>
        <c:crosses val="autoZero"/>
        <c:crossBetween val="between"/>
      </c:valAx>
    </c:plotArea>
    <c:legend>
      <c:legendPos val="b"/>
      <c:spPr>
        <a:ln>
          <a:noFill/>
        </a:ln>
      </c:spPr>
    </c:legend>
    <c:plotVisOnly val="1"/>
  </c:chart>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306140672"/>
        <c:axId val="306142208"/>
      </c:lineChart>
      <c:catAx>
        <c:axId val="306140672"/>
        <c:scaling>
          <c:orientation val="minMax"/>
        </c:scaling>
        <c:axPos val="b"/>
        <c:numFmt formatCode="yyyy\-mm\-dd;@" sourceLinked="1"/>
        <c:tickLblPos val="nextTo"/>
        <c:crossAx val="306142208"/>
        <c:crosses val="autoZero"/>
        <c:auto val="1"/>
        <c:lblAlgn val="ctr"/>
        <c:lblOffset val="100"/>
      </c:catAx>
      <c:valAx>
        <c:axId val="306142208"/>
        <c:scaling>
          <c:orientation val="minMax"/>
        </c:scaling>
        <c:axPos val="l"/>
        <c:majorGridlines/>
        <c:numFmt formatCode="###,###,###,###,##0.00" sourceLinked="1"/>
        <c:tickLblPos val="nextTo"/>
        <c:crossAx val="306140672"/>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95249</xdr:rowOff>
    </xdr:from>
    <xdr:to>
      <xdr:col>7</xdr:col>
      <xdr:colOff>19050</xdr:colOff>
      <xdr:row>59</xdr:row>
      <xdr:rowOff>171450</xdr:rowOff>
    </xdr:to>
    <xdr:sp macro="" textlink="">
      <xdr:nvSpPr>
        <xdr:cNvPr id="252940" name="TextBox 4"/>
        <xdr:cNvSpPr txBox="1">
          <a:spLocks noChangeArrowheads="1"/>
        </xdr:cNvSpPr>
      </xdr:nvSpPr>
      <xdr:spPr bwMode="auto">
        <a:xfrm>
          <a:off x="38100" y="2009774"/>
          <a:ext cx="5181600" cy="8543926"/>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南京新政为新药入医保提速；</a:t>
          </a:r>
        </a:p>
        <a:p>
          <a:pPr lvl="0"/>
          <a:r>
            <a:rPr lang="zh-CN" altLang="en-US" sz="1100" b="0" i="0">
              <a:latin typeface="+mn-lt"/>
              <a:ea typeface="+mn-ea"/>
              <a:cs typeface="+mn-cs"/>
            </a:rPr>
            <a:t>首批“优秀国产医疗设备”公示；</a:t>
          </a:r>
        </a:p>
        <a:p>
          <a:pPr lvl="0"/>
          <a:r>
            <a:rPr lang="zh-CN" altLang="en-US" sz="1100" b="0" i="0">
              <a:latin typeface="+mn-lt"/>
              <a:ea typeface="+mn-ea"/>
              <a:cs typeface="+mn-cs"/>
            </a:rPr>
            <a:t>浙江建立特殊用药谈判机制；</a:t>
          </a:r>
        </a:p>
        <a:p>
          <a:pPr lvl="0"/>
          <a:r>
            <a:rPr lang="zh-CN" altLang="en-US" sz="1100" b="0" i="0">
              <a:latin typeface="+mn-lt"/>
              <a:ea typeface="+mn-ea"/>
              <a:cs typeface="+mn-cs"/>
            </a:rPr>
            <a:t>骨科</a:t>
          </a:r>
          <a:r>
            <a:rPr lang="en-US" altLang="zh-CN" sz="1100" b="0" i="0">
              <a:latin typeface="+mn-lt"/>
              <a:ea typeface="+mn-ea"/>
              <a:cs typeface="+mn-cs"/>
            </a:rPr>
            <a:t>3D</a:t>
          </a:r>
          <a:r>
            <a:rPr lang="zh-CN" altLang="en-US" sz="1100" b="0" i="0">
              <a:latin typeface="+mn-lt"/>
              <a:ea typeface="+mn-ea"/>
              <a:cs typeface="+mn-cs"/>
            </a:rPr>
            <a:t>打印驶入快车道，审批成最大关卡；</a:t>
          </a:r>
        </a:p>
        <a:p>
          <a:pPr lvl="0"/>
          <a:r>
            <a:rPr lang="zh-CN" altLang="en-US" sz="1100" b="0" i="0">
              <a:latin typeface="+mn-lt"/>
              <a:ea typeface="+mn-ea"/>
              <a:cs typeface="+mn-cs"/>
            </a:rPr>
            <a:t>四川发布新一轮药品招标目录，强调分类采购；</a:t>
          </a:r>
        </a:p>
        <a:p>
          <a:pPr lvl="0"/>
          <a:r>
            <a:rPr lang="zh-CN" altLang="en-US" sz="1100" b="0" i="0">
              <a:latin typeface="+mn-lt"/>
              <a:ea typeface="+mn-ea"/>
              <a:cs typeface="+mn-cs"/>
            </a:rPr>
            <a:t>无菌药品技术转让审批权充回</a:t>
          </a:r>
          <a:r>
            <a:rPr lang="en-US" altLang="zh-CN" sz="1100" b="0" i="0">
              <a:latin typeface="+mn-lt"/>
              <a:ea typeface="+mn-ea"/>
              <a:cs typeface="+mn-cs"/>
            </a:rPr>
            <a:t>CFDA</a:t>
          </a:r>
          <a:r>
            <a:rPr lang="zh-CN" altLang="en-US" sz="1100" b="0" i="0">
              <a:latin typeface="+mn-lt"/>
              <a:ea typeface="+mn-ea"/>
              <a:cs typeface="+mn-cs"/>
            </a:rPr>
            <a:t>；</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上海莱士（</a:t>
          </a:r>
          <a:r>
            <a:rPr lang="en-US" altLang="zh-CN" sz="1100" b="0">
              <a:latin typeface="+mn-lt"/>
              <a:ea typeface="+mn-ea"/>
              <a:cs typeface="+mn-cs"/>
            </a:rPr>
            <a:t>002552</a:t>
          </a:r>
          <a:r>
            <a:rPr lang="zh-CN" altLang="en-US" sz="1100" b="0">
              <a:latin typeface="+mn-lt"/>
              <a:ea typeface="+mn-ea"/>
              <a:cs typeface="+mn-cs"/>
            </a:rPr>
            <a:t>）发行股份购买资产并募集资金</a:t>
          </a:r>
          <a:r>
            <a:rPr lang="en-US" altLang="zh-CN" sz="1100" b="0">
              <a:latin typeface="+mn-lt"/>
              <a:ea typeface="+mn-ea"/>
              <a:cs typeface="+mn-cs"/>
            </a:rPr>
            <a:t>;</a:t>
          </a:r>
        </a:p>
        <a:p>
          <a:r>
            <a:rPr lang="zh-CN" altLang="en-US" sz="1100" b="0">
              <a:latin typeface="+mn-lt"/>
              <a:ea typeface="+mn-ea"/>
              <a:cs typeface="+mn-cs"/>
            </a:rPr>
            <a:t>仁和药业（</a:t>
          </a:r>
          <a:r>
            <a:rPr lang="en-US" altLang="zh-CN" sz="1100" b="0">
              <a:latin typeface="+mn-lt"/>
              <a:ea typeface="+mn-ea"/>
              <a:cs typeface="+mn-cs"/>
            </a:rPr>
            <a:t>000650</a:t>
          </a:r>
          <a:r>
            <a:rPr lang="zh-CN" altLang="en-US" sz="1100" b="0">
              <a:latin typeface="+mn-lt"/>
              <a:ea typeface="+mn-ea"/>
              <a:cs typeface="+mn-cs"/>
            </a:rPr>
            <a:t>）参与重组并收购通化中盛药业有限公司</a:t>
          </a:r>
          <a:r>
            <a:rPr lang="en-US" altLang="zh-CN" sz="1100" b="0">
              <a:latin typeface="+mn-lt"/>
              <a:ea typeface="+mn-ea"/>
              <a:cs typeface="+mn-cs"/>
            </a:rPr>
            <a:t>51%</a:t>
          </a:r>
          <a:r>
            <a:rPr lang="zh-CN" altLang="en-US" sz="1100" b="0">
              <a:latin typeface="+mn-lt"/>
              <a:ea typeface="+mn-ea"/>
              <a:cs typeface="+mn-cs"/>
            </a:rPr>
            <a:t>股权</a:t>
          </a:r>
          <a:r>
            <a:rPr lang="en-US" altLang="zh-CN" sz="1100" b="0">
              <a:latin typeface="+mn-lt"/>
              <a:ea typeface="+mn-ea"/>
              <a:cs typeface="+mn-cs"/>
            </a:rPr>
            <a:t>;</a:t>
          </a:r>
        </a:p>
        <a:p>
          <a:r>
            <a:rPr lang="zh-CN" altLang="en-US" sz="1100" b="0">
              <a:latin typeface="+mn-lt"/>
              <a:ea typeface="+mn-ea"/>
              <a:cs typeface="+mn-cs"/>
            </a:rPr>
            <a:t>康美药业（</a:t>
          </a:r>
          <a:r>
            <a:rPr lang="en-US" altLang="zh-CN" sz="1100" b="0">
              <a:latin typeface="+mn-lt"/>
              <a:ea typeface="+mn-ea"/>
              <a:cs typeface="+mn-cs"/>
            </a:rPr>
            <a:t>600518</a:t>
          </a:r>
          <a:r>
            <a:rPr lang="zh-CN" altLang="en-US" sz="1100" b="0">
              <a:latin typeface="+mn-lt"/>
              <a:ea typeface="+mn-ea"/>
              <a:cs typeface="+mn-cs"/>
            </a:rPr>
            <a:t>）非公开发行优先股募集说明书</a:t>
          </a:r>
          <a:r>
            <a:rPr lang="en-US" altLang="zh-CN" sz="1100" b="0">
              <a:latin typeface="+mn-lt"/>
              <a:ea typeface="+mn-ea"/>
              <a:cs typeface="+mn-cs"/>
            </a:rPr>
            <a:t>;</a:t>
          </a:r>
        </a:p>
        <a:p>
          <a:r>
            <a:rPr lang="zh-CN" altLang="en-US" sz="1100" b="0">
              <a:latin typeface="+mn-lt"/>
              <a:ea typeface="+mn-ea"/>
              <a:cs typeface="+mn-cs"/>
            </a:rPr>
            <a:t>科伦药业（</a:t>
          </a:r>
          <a:r>
            <a:rPr lang="en-US" altLang="zh-CN" sz="1100" b="0">
              <a:latin typeface="+mn-lt"/>
              <a:ea typeface="+mn-ea"/>
              <a:cs typeface="+mn-cs"/>
            </a:rPr>
            <a:t>002422</a:t>
          </a:r>
          <a:r>
            <a:rPr lang="zh-CN" altLang="en-US" sz="1100" b="0">
              <a:latin typeface="+mn-lt"/>
              <a:ea typeface="+mn-ea"/>
              <a:cs typeface="+mn-cs"/>
            </a:rPr>
            <a:t>）公司实际控制人增持股份</a:t>
          </a:r>
          <a:r>
            <a:rPr lang="en-US" altLang="zh-CN" sz="1100" b="0">
              <a:latin typeface="+mn-lt"/>
              <a:ea typeface="+mn-ea"/>
              <a:cs typeface="+mn-cs"/>
            </a:rPr>
            <a:t>;</a:t>
          </a:r>
        </a:p>
        <a:p>
          <a:r>
            <a:rPr lang="zh-CN" altLang="en-US" sz="1100" b="0">
              <a:latin typeface="+mn-lt"/>
              <a:ea typeface="+mn-ea"/>
              <a:cs typeface="+mn-cs"/>
            </a:rPr>
            <a:t>复星医药（</a:t>
          </a:r>
          <a:r>
            <a:rPr lang="en-US" altLang="zh-CN" sz="1100" b="0">
              <a:latin typeface="+mn-lt"/>
              <a:ea typeface="+mn-ea"/>
              <a:cs typeface="+mn-cs"/>
            </a:rPr>
            <a:t>600196</a:t>
          </a:r>
          <a:r>
            <a:rPr lang="zh-CN" altLang="en-US" sz="1100" b="0">
              <a:latin typeface="+mn-lt"/>
              <a:ea typeface="+mn-ea"/>
              <a:cs typeface="+mn-cs"/>
            </a:rPr>
            <a:t>）投资苏州二叶制药有限公司</a:t>
          </a:r>
          <a:r>
            <a:rPr lang="en-US" altLang="zh-CN" sz="1100" b="0">
              <a:latin typeface="+mn-lt"/>
              <a:ea typeface="+mn-ea"/>
              <a:cs typeface="+mn-cs"/>
            </a:rPr>
            <a:t>;</a:t>
          </a:r>
        </a:p>
        <a:p>
          <a:r>
            <a:rPr lang="zh-CN" altLang="en-US" sz="1100" b="0">
              <a:latin typeface="+mn-lt"/>
              <a:ea typeface="+mn-ea"/>
              <a:cs typeface="+mn-cs"/>
            </a:rPr>
            <a:t>华仁药业（</a:t>
          </a:r>
          <a:r>
            <a:rPr lang="en-US" altLang="zh-CN" sz="1100" b="0">
              <a:latin typeface="+mn-lt"/>
              <a:ea typeface="+mn-ea"/>
              <a:cs typeface="+mn-cs"/>
            </a:rPr>
            <a:t>300110</a:t>
          </a:r>
          <a:r>
            <a:rPr lang="zh-CN" altLang="en-US" sz="1100" b="0">
              <a:latin typeface="+mn-lt"/>
              <a:ea typeface="+mn-ea"/>
              <a:cs typeface="+mn-cs"/>
            </a:rPr>
            <a:t>）中性腹膜透析液产品临床试验申请获受理</a:t>
          </a:r>
          <a:r>
            <a:rPr lang="en-US" altLang="zh-CN" sz="1100" b="0">
              <a:latin typeface="+mn-lt"/>
              <a:ea typeface="+mn-ea"/>
              <a:cs typeface="+mn-cs"/>
            </a:rPr>
            <a:t>;</a:t>
          </a:r>
        </a:p>
        <a:p>
          <a:r>
            <a:rPr lang="zh-CN" altLang="en-US" sz="1100" b="0">
              <a:latin typeface="+mn-lt"/>
              <a:ea typeface="+mn-ea"/>
              <a:cs typeface="+mn-cs"/>
            </a:rPr>
            <a:t>达安基因（</a:t>
          </a:r>
          <a:r>
            <a:rPr lang="en-US" altLang="zh-CN" sz="1100" b="0">
              <a:latin typeface="+mn-lt"/>
              <a:ea typeface="+mn-ea"/>
              <a:cs typeface="+mn-cs"/>
            </a:rPr>
            <a:t>002030</a:t>
          </a:r>
          <a:r>
            <a:rPr lang="zh-CN" altLang="en-US" sz="1100" b="0">
              <a:latin typeface="+mn-lt"/>
              <a:ea typeface="+mn-ea"/>
              <a:cs typeface="+mn-cs"/>
            </a:rPr>
            <a:t>）首期股票期权激励计划</a:t>
          </a:r>
          <a:r>
            <a:rPr lang="en-US" altLang="zh-CN" sz="1100" b="0">
              <a:latin typeface="+mn-lt"/>
              <a:ea typeface="+mn-ea"/>
              <a:cs typeface="+mn-cs"/>
            </a:rPr>
            <a:t>;</a:t>
          </a:r>
        </a:p>
        <a:p>
          <a:r>
            <a:rPr lang="zh-CN" altLang="en-US" sz="1100" b="0">
              <a:latin typeface="+mn-lt"/>
              <a:ea typeface="+mn-ea"/>
              <a:cs typeface="+mn-cs"/>
            </a:rPr>
            <a:t>昆明制药（</a:t>
          </a:r>
          <a:r>
            <a:rPr lang="en-US" altLang="zh-CN" sz="1100" b="0">
              <a:latin typeface="+mn-lt"/>
              <a:ea typeface="+mn-ea"/>
              <a:cs typeface="+mn-cs"/>
            </a:rPr>
            <a:t>600422</a:t>
          </a:r>
          <a:r>
            <a:rPr lang="zh-CN" altLang="en-US" sz="1100" b="0">
              <a:latin typeface="+mn-lt"/>
              <a:ea typeface="+mn-ea"/>
              <a:cs typeface="+mn-cs"/>
            </a:rPr>
            <a:t>）设立医药产业并购基金</a:t>
          </a:r>
          <a:r>
            <a:rPr lang="en-US" altLang="zh-CN" sz="1100" b="0">
              <a:latin typeface="+mn-lt"/>
              <a:ea typeface="+mn-ea"/>
              <a:cs typeface="+mn-cs"/>
            </a:rPr>
            <a:t>;</a:t>
          </a:r>
        </a:p>
        <a:p>
          <a:r>
            <a:rPr lang="zh-CN" altLang="en-US" sz="1100" b="0">
              <a:latin typeface="+mn-lt"/>
              <a:ea typeface="+mn-ea"/>
              <a:cs typeface="+mn-cs"/>
            </a:rPr>
            <a:t>丽珠集团（</a:t>
          </a:r>
          <a:r>
            <a:rPr lang="en-US" altLang="zh-CN" sz="1100" b="0">
              <a:latin typeface="+mn-lt"/>
              <a:ea typeface="+mn-ea"/>
              <a:cs typeface="+mn-cs"/>
            </a:rPr>
            <a:t>00513</a:t>
          </a:r>
          <a:r>
            <a:rPr lang="zh-CN" altLang="en-US" sz="1100" b="0">
              <a:latin typeface="+mn-lt"/>
              <a:ea typeface="+mn-ea"/>
              <a:cs typeface="+mn-cs"/>
            </a:rPr>
            <a:t>）公布限制性股票激励计划（草案）</a:t>
          </a:r>
          <a:r>
            <a:rPr lang="en-US" altLang="zh-CN" sz="1100" b="0">
              <a:latin typeface="+mn-lt"/>
              <a:ea typeface="+mn-ea"/>
              <a:cs typeface="+mn-cs"/>
            </a:rPr>
            <a:t>;</a:t>
          </a:r>
        </a:p>
        <a:p>
          <a:r>
            <a:rPr lang="zh-CN" altLang="en-US" sz="1100" b="0">
              <a:latin typeface="+mn-lt"/>
              <a:ea typeface="+mn-ea"/>
              <a:cs typeface="+mn-cs"/>
            </a:rPr>
            <a:t>博雅生物（</a:t>
          </a:r>
          <a:r>
            <a:rPr lang="en-US" altLang="zh-CN" sz="1100" b="0">
              <a:latin typeface="+mn-lt"/>
              <a:ea typeface="+mn-ea"/>
              <a:cs typeface="+mn-cs"/>
            </a:rPr>
            <a:t>300294</a:t>
          </a:r>
          <a:r>
            <a:rPr lang="zh-CN" altLang="en-US" sz="1100" b="0">
              <a:latin typeface="+mn-lt"/>
              <a:ea typeface="+mn-ea"/>
              <a:cs typeface="+mn-cs"/>
            </a:rPr>
            <a:t>）获批设置两个单采血浆站。</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0">
            <a:latin typeface="+mn-lt"/>
            <a:ea typeface="+mn-ea"/>
            <a:cs typeface="+mn-cs"/>
          </a:endParaRPr>
        </a:p>
        <a:p>
          <a:r>
            <a:rPr lang="zh-CN" altLang="en-US" sz="1100" b="0">
              <a:latin typeface="+mn-lt"/>
              <a:ea typeface="+mn-ea"/>
              <a:cs typeface="+mn-cs"/>
            </a:rPr>
            <a:t>上周医药指数下跌</a:t>
          </a:r>
          <a:r>
            <a:rPr lang="en-US" altLang="zh-CN" sz="1100" b="0">
              <a:latin typeface="+mn-lt"/>
              <a:ea typeface="+mn-ea"/>
              <a:cs typeface="+mn-cs"/>
            </a:rPr>
            <a:t>2.39%</a:t>
          </a:r>
          <a:r>
            <a:rPr lang="zh-CN" altLang="en-US" sz="1100" b="0">
              <a:latin typeface="+mn-lt"/>
              <a:ea typeface="+mn-ea"/>
              <a:cs typeface="+mn-cs"/>
            </a:rPr>
            <a:t>，同期沪深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5.95%</a:t>
          </a:r>
          <a:r>
            <a:rPr lang="zh-CN" altLang="en-US" sz="1100" b="0">
              <a:latin typeface="+mn-lt"/>
              <a:ea typeface="+mn-ea"/>
              <a:cs typeface="+mn-cs"/>
            </a:rPr>
            <a:t>，医药指数跑输沪深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8.34</a:t>
          </a:r>
          <a:r>
            <a:rPr lang="zh-CN" altLang="en-US" sz="1100" b="0">
              <a:latin typeface="+mn-lt"/>
              <a:ea typeface="+mn-ea"/>
              <a:cs typeface="+mn-cs"/>
            </a:rPr>
            <a:t>个百分点。板块方面，医疗服务上涨</a:t>
          </a:r>
          <a:r>
            <a:rPr lang="en-US" altLang="zh-CN" sz="1100" b="0">
              <a:latin typeface="+mn-lt"/>
              <a:ea typeface="+mn-ea"/>
              <a:cs typeface="+mn-cs"/>
            </a:rPr>
            <a:t>2.01%</a:t>
          </a:r>
          <a:r>
            <a:rPr lang="zh-CN" altLang="en-US" sz="1100" b="0">
              <a:latin typeface="+mn-lt"/>
              <a:ea typeface="+mn-ea"/>
              <a:cs typeface="+mn-cs"/>
            </a:rPr>
            <a:t>，医药流通下跌</a:t>
          </a:r>
          <a:r>
            <a:rPr lang="en-US" altLang="zh-CN" sz="1100" b="0">
              <a:latin typeface="+mn-lt"/>
              <a:ea typeface="+mn-ea"/>
              <a:cs typeface="+mn-cs"/>
            </a:rPr>
            <a:t>0.03%</a:t>
          </a:r>
          <a:r>
            <a:rPr lang="zh-CN" altLang="en-US" sz="1100" b="0">
              <a:latin typeface="+mn-lt"/>
              <a:ea typeface="+mn-ea"/>
              <a:cs typeface="+mn-cs"/>
            </a:rPr>
            <a:t>，医疗器械下跌</a:t>
          </a:r>
          <a:r>
            <a:rPr lang="en-US" altLang="zh-CN" sz="1100" b="0">
              <a:latin typeface="+mn-lt"/>
              <a:ea typeface="+mn-ea"/>
              <a:cs typeface="+mn-cs"/>
            </a:rPr>
            <a:t>0.11%</a:t>
          </a:r>
          <a:r>
            <a:rPr lang="zh-CN" altLang="en-US" sz="1100" b="0">
              <a:latin typeface="+mn-lt"/>
              <a:ea typeface="+mn-ea"/>
              <a:cs typeface="+mn-cs"/>
            </a:rPr>
            <a:t>，生物医药下跌</a:t>
          </a:r>
          <a:r>
            <a:rPr lang="en-US" altLang="zh-CN" sz="1100" b="0">
              <a:latin typeface="+mn-lt"/>
              <a:ea typeface="+mn-ea"/>
              <a:cs typeface="+mn-cs"/>
            </a:rPr>
            <a:t>1.62%</a:t>
          </a:r>
          <a:r>
            <a:rPr lang="zh-CN" altLang="en-US" sz="1100" b="0">
              <a:latin typeface="+mn-lt"/>
              <a:ea typeface="+mn-ea"/>
              <a:cs typeface="+mn-cs"/>
            </a:rPr>
            <a:t>，中成药下跌</a:t>
          </a:r>
          <a:r>
            <a:rPr lang="en-US" altLang="zh-CN" sz="1100" b="0">
              <a:latin typeface="+mn-lt"/>
              <a:ea typeface="+mn-ea"/>
              <a:cs typeface="+mn-cs"/>
            </a:rPr>
            <a:t>2.71%</a:t>
          </a:r>
          <a:r>
            <a:rPr lang="zh-CN" altLang="en-US" sz="1100" b="0">
              <a:latin typeface="+mn-lt"/>
              <a:ea typeface="+mn-ea"/>
              <a:cs typeface="+mn-cs"/>
            </a:rPr>
            <a:t>，化学原料药下跌</a:t>
          </a:r>
          <a:r>
            <a:rPr lang="en-US" altLang="zh-CN" sz="1100" b="0">
              <a:latin typeface="+mn-lt"/>
              <a:ea typeface="+mn-ea"/>
              <a:cs typeface="+mn-cs"/>
            </a:rPr>
            <a:t>3.28%</a:t>
          </a:r>
          <a:r>
            <a:rPr lang="zh-CN" altLang="en-US" sz="1100" b="0">
              <a:latin typeface="+mn-lt"/>
              <a:ea typeface="+mn-ea"/>
              <a:cs typeface="+mn-cs"/>
            </a:rPr>
            <a:t>，化学制</a:t>
          </a:r>
        </a:p>
        <a:p>
          <a:r>
            <a:rPr lang="zh-CN" altLang="en-US" sz="1100" b="0">
              <a:latin typeface="+mn-lt"/>
              <a:ea typeface="+mn-ea"/>
              <a:cs typeface="+mn-cs"/>
            </a:rPr>
            <a:t>剂下跌</a:t>
          </a:r>
          <a:r>
            <a:rPr lang="en-US" altLang="zh-CN" sz="1100" b="0">
              <a:latin typeface="+mn-lt"/>
              <a:ea typeface="+mn-ea"/>
              <a:cs typeface="+mn-cs"/>
            </a:rPr>
            <a:t>3.86%</a:t>
          </a:r>
          <a:r>
            <a:rPr lang="zh-CN" altLang="en-US" sz="1100" b="0">
              <a:latin typeface="+mn-lt"/>
              <a:ea typeface="+mn-ea"/>
              <a:cs typeface="+mn-cs"/>
            </a:rPr>
            <a:t>，中药饮片下跌</a:t>
          </a:r>
          <a:r>
            <a:rPr lang="en-US" altLang="zh-CN" sz="1100" b="0">
              <a:latin typeface="+mn-lt"/>
              <a:ea typeface="+mn-ea"/>
              <a:cs typeface="+mn-cs"/>
            </a:rPr>
            <a:t>4.48%</a:t>
          </a:r>
          <a:r>
            <a:rPr lang="zh-CN" altLang="en-US" sz="1100" b="0">
              <a:latin typeface="+mn-lt"/>
              <a:ea typeface="+mn-ea"/>
              <a:cs typeface="+mn-cs"/>
            </a:rPr>
            <a:t>。</a:t>
          </a:r>
        </a:p>
        <a:p>
          <a:r>
            <a:rPr lang="zh-CN" altLang="en-US" sz="1100" b="0">
              <a:latin typeface="+mn-lt"/>
              <a:ea typeface="+mn-ea"/>
              <a:cs typeface="+mn-cs"/>
            </a:rPr>
            <a:t>个股方面，涨幅前五的个股分别为中源协和（</a:t>
          </a:r>
          <a:r>
            <a:rPr lang="en-US" altLang="zh-CN" sz="1100" b="0">
              <a:latin typeface="+mn-lt"/>
              <a:ea typeface="+mn-ea"/>
              <a:cs typeface="+mn-cs"/>
            </a:rPr>
            <a:t>+14.59%</a:t>
          </a:r>
          <a:r>
            <a:rPr lang="zh-CN" altLang="en-US" sz="1100" b="0">
              <a:latin typeface="+mn-lt"/>
              <a:ea typeface="+mn-ea"/>
              <a:cs typeface="+mn-cs"/>
            </a:rPr>
            <a:t>）、瑞康医药（</a:t>
          </a:r>
          <a:r>
            <a:rPr lang="en-US" altLang="zh-CN" sz="1100" b="0">
              <a:latin typeface="+mn-lt"/>
              <a:ea typeface="+mn-ea"/>
              <a:cs typeface="+mn-cs"/>
            </a:rPr>
            <a:t>+13.69%</a:t>
          </a:r>
          <a:r>
            <a:rPr lang="zh-CN" altLang="en-US" sz="1100" b="0">
              <a:latin typeface="+mn-lt"/>
              <a:ea typeface="+mn-ea"/>
              <a:cs typeface="+mn-cs"/>
            </a:rPr>
            <a:t>）、九州通（</a:t>
          </a:r>
          <a:r>
            <a:rPr lang="en-US" altLang="zh-CN" sz="1100" b="0">
              <a:latin typeface="+mn-lt"/>
              <a:ea typeface="+mn-ea"/>
              <a:cs typeface="+mn-cs"/>
            </a:rPr>
            <a:t>+6.66%</a:t>
          </a:r>
          <a:r>
            <a:rPr lang="zh-CN" altLang="en-US" sz="1100" b="0">
              <a:latin typeface="+mn-lt"/>
              <a:ea typeface="+mn-ea"/>
              <a:cs typeface="+mn-cs"/>
            </a:rPr>
            <a:t>）、乐普医疗（</a:t>
          </a:r>
          <a:r>
            <a:rPr lang="en-US" altLang="zh-CN" sz="1100" b="0">
              <a:latin typeface="+mn-lt"/>
              <a:ea typeface="+mn-ea"/>
              <a:cs typeface="+mn-cs"/>
            </a:rPr>
            <a:t>+5.70%</a:t>
          </a:r>
          <a:r>
            <a:rPr lang="zh-CN" altLang="en-US" sz="1100" b="0">
              <a:latin typeface="+mn-lt"/>
              <a:ea typeface="+mn-ea"/>
              <a:cs typeface="+mn-cs"/>
            </a:rPr>
            <a:t>）、科华生物（</a:t>
          </a:r>
          <a:r>
            <a:rPr lang="en-US" altLang="zh-CN" sz="1100" b="0">
              <a:latin typeface="+mn-lt"/>
              <a:ea typeface="+mn-ea"/>
              <a:cs typeface="+mn-cs"/>
            </a:rPr>
            <a:t>+5.69%</a:t>
          </a:r>
          <a:r>
            <a:rPr lang="zh-CN" altLang="en-US" sz="1100" b="0">
              <a:latin typeface="+mn-lt"/>
              <a:ea typeface="+mn-ea"/>
              <a:cs typeface="+mn-cs"/>
            </a:rPr>
            <a:t>）；跌幅前五的个股分别为仟源医药（</a:t>
          </a:r>
          <a:r>
            <a:rPr lang="en-US" altLang="zh-CN" sz="1100" b="0">
              <a:latin typeface="+mn-lt"/>
              <a:ea typeface="+mn-ea"/>
              <a:cs typeface="+mn-cs"/>
            </a:rPr>
            <a:t>-15.77%</a:t>
          </a:r>
          <a:r>
            <a:rPr lang="zh-CN" altLang="en-US" sz="1100" b="0">
              <a:latin typeface="+mn-lt"/>
              <a:ea typeface="+mn-ea"/>
              <a:cs typeface="+mn-cs"/>
            </a:rPr>
            <a:t>）、科伦药业（</a:t>
          </a:r>
          <a:r>
            <a:rPr lang="en-US" altLang="zh-CN" sz="1100" b="0">
              <a:latin typeface="+mn-lt"/>
              <a:ea typeface="+mn-ea"/>
              <a:cs typeface="+mn-cs"/>
            </a:rPr>
            <a:t>-10.96%</a:t>
          </a:r>
          <a:r>
            <a:rPr lang="zh-CN" altLang="en-US" sz="1100" b="0">
              <a:latin typeface="+mn-lt"/>
              <a:ea typeface="+mn-ea"/>
              <a:cs typeface="+mn-cs"/>
            </a:rPr>
            <a:t>）、中珠控股（</a:t>
          </a:r>
          <a:r>
            <a:rPr lang="en-US" altLang="zh-CN" sz="1100" b="0">
              <a:latin typeface="+mn-lt"/>
              <a:ea typeface="+mn-ea"/>
              <a:cs typeface="+mn-cs"/>
            </a:rPr>
            <a:t>-10.85%</a:t>
          </a:r>
          <a:r>
            <a:rPr lang="zh-CN" altLang="en-US" sz="1100" b="0">
              <a:latin typeface="+mn-lt"/>
              <a:ea typeface="+mn-ea"/>
              <a:cs typeface="+mn-cs"/>
            </a:rPr>
            <a:t>）、</a:t>
          </a:r>
          <a:r>
            <a:rPr lang="en-US" altLang="zh-CN" sz="1100" b="0">
              <a:latin typeface="+mn-lt"/>
              <a:ea typeface="+mn-ea"/>
              <a:cs typeface="+mn-cs"/>
            </a:rPr>
            <a:t>ST</a:t>
          </a:r>
          <a:r>
            <a:rPr lang="zh-CN" altLang="en-US" sz="1100" b="0">
              <a:latin typeface="+mn-lt"/>
              <a:ea typeface="+mn-ea"/>
              <a:cs typeface="+mn-cs"/>
            </a:rPr>
            <a:t>金</a:t>
          </a:r>
        </a:p>
        <a:p>
          <a:r>
            <a:rPr lang="zh-CN" altLang="en-US" sz="1100" b="0">
              <a:latin typeface="+mn-lt"/>
              <a:ea typeface="+mn-ea"/>
              <a:cs typeface="+mn-cs"/>
            </a:rPr>
            <a:t>泰（</a:t>
          </a:r>
          <a:r>
            <a:rPr lang="en-US" altLang="zh-CN" sz="1100" b="0">
              <a:latin typeface="+mn-lt"/>
              <a:ea typeface="+mn-ea"/>
              <a:cs typeface="+mn-cs"/>
            </a:rPr>
            <a:t>-9.19%</a:t>
          </a:r>
          <a:r>
            <a:rPr lang="zh-CN" altLang="en-US" sz="1100" b="0">
              <a:latin typeface="+mn-lt"/>
              <a:ea typeface="+mn-ea"/>
              <a:cs typeface="+mn-cs"/>
            </a:rPr>
            <a:t>）和戴维医疗（</a:t>
          </a:r>
          <a:r>
            <a:rPr lang="en-US" altLang="zh-CN" sz="1100" b="0">
              <a:latin typeface="+mn-lt"/>
              <a:ea typeface="+mn-ea"/>
              <a:cs typeface="+mn-cs"/>
            </a:rPr>
            <a:t>-9.09%</a:t>
          </a:r>
          <a:r>
            <a:rPr lang="zh-CN" altLang="en-US" sz="1100" b="0">
              <a:latin typeface="+mn-lt"/>
              <a:ea typeface="+mn-ea"/>
              <a:cs typeface="+mn-cs"/>
            </a:rPr>
            <a:t>）。</a:t>
          </a:r>
          <a:endParaRPr lang="en-US" altLang="zh-CN" sz="1100" b="0">
            <a:latin typeface="+mn-lt"/>
            <a:ea typeface="+mn-ea"/>
            <a:cs typeface="+mn-cs"/>
          </a:endParaRPr>
        </a:p>
        <a:p>
          <a:endParaRPr lang="zh-CN" altLang="en-US" sz="1100" b="0">
            <a:latin typeface="+mn-lt"/>
            <a:ea typeface="+mn-ea"/>
            <a:cs typeface="+mn-cs"/>
          </a:endParaRPr>
        </a:p>
        <a:p>
          <a:r>
            <a:rPr lang="zh-CN" altLang="en-US" sz="1100" b="1">
              <a:latin typeface="+mn-lt"/>
              <a:ea typeface="+mn-ea"/>
              <a:cs typeface="+mn-cs"/>
            </a:rPr>
            <a:t>本周观点： </a:t>
          </a:r>
          <a:endParaRPr lang="en-US" altLang="zh-CN" sz="1100" b="1">
            <a:latin typeface="+mn-lt"/>
            <a:ea typeface="+mn-ea"/>
            <a:cs typeface="+mn-cs"/>
          </a:endParaRPr>
        </a:p>
        <a:p>
          <a:r>
            <a:rPr lang="zh-CN" altLang="en-US" sz="1100" b="0">
              <a:latin typeface="+mn-lt"/>
              <a:ea typeface="+mn-ea"/>
              <a:cs typeface="+mn-cs"/>
            </a:rPr>
            <a:t>上周市场风格继续偏向大盘蓝筹，医药板块表现不佳。我们预计在年报披露前的这段时间，市场风格将继续左右医药板块的整体表现，一般意义上的年度估值切换行情可能晚于预期，幅度也将低于预期。当前医药板块估值仍处于高位，行业增速放缓和药价政策的不确定性继续压制制药板块的表现，但经历前期调整后多数业绩优良估值合理的白马股逐渐显现中长线投资价值。当前可重点关注享受政策红利的医药商业和医疗服务板块，逢低介入。</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9525</xdr:colOff>
      <xdr:row>15</xdr:row>
      <xdr:rowOff>123825</xdr:rowOff>
    </xdr:from>
    <xdr:to>
      <xdr:col>9</xdr:col>
      <xdr:colOff>952500</xdr:colOff>
      <xdr:row>24</xdr:row>
      <xdr:rowOff>123825</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005;&#23376;&#34920;&#26684;/&#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topLeftCell="A13" workbookViewId="0">
      <pane xSplit="10" topLeftCell="BE1" activePane="topRight" state="frozenSplit"/>
      <selection pane="topRight" activeCell="E11" sqref="E11"/>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9" t="s">
        <v>3</v>
      </c>
      <c r="H1" s="159"/>
      <c r="I1" s="159"/>
      <c r="J1" s="160"/>
    </row>
    <row r="2" spans="1:10" ht="14.25" customHeight="1">
      <c r="A2" s="5"/>
      <c r="B2" s="1"/>
      <c r="C2" s="1"/>
      <c r="D2" s="1"/>
      <c r="E2" s="1"/>
      <c r="F2" s="1"/>
      <c r="G2" s="159"/>
      <c r="H2" s="159"/>
      <c r="I2" s="159"/>
      <c r="J2" s="160"/>
    </row>
    <row r="3" spans="1:10" ht="14.25" customHeight="1">
      <c r="A3" s="5"/>
      <c r="B3" s="1"/>
      <c r="C3" s="1"/>
      <c r="D3" s="1"/>
      <c r="E3" s="1"/>
      <c r="F3" s="1"/>
      <c r="G3" s="159"/>
      <c r="H3" s="159"/>
      <c r="I3" s="159"/>
      <c r="J3" s="160"/>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353</v>
      </c>
      <c r="B7" s="35"/>
      <c r="C7" s="35"/>
      <c r="D7" s="35"/>
      <c r="E7" s="35"/>
      <c r="F7" s="35"/>
      <c r="G7" s="35"/>
      <c r="H7" s="168">
        <f>E11+3</f>
        <v>41995</v>
      </c>
      <c r="I7" s="169"/>
      <c r="J7" s="170"/>
    </row>
    <row r="8" spans="1:10" ht="12" customHeight="1">
      <c r="A8" s="7"/>
      <c r="B8" s="8"/>
      <c r="C8" s="8"/>
      <c r="D8" s="8"/>
      <c r="E8" s="8"/>
      <c r="F8" s="8"/>
      <c r="G8" s="9"/>
      <c r="H8" s="13"/>
      <c r="I8" s="14"/>
      <c r="J8" s="15"/>
    </row>
    <row r="9" spans="1:10" ht="14.25" customHeight="1">
      <c r="A9" s="165" t="s">
        <v>207</v>
      </c>
      <c r="B9" s="166"/>
      <c r="C9" s="166"/>
      <c r="D9" s="166"/>
      <c r="E9" s="166"/>
      <c r="F9" s="166"/>
      <c r="G9" s="167"/>
      <c r="H9" s="161" t="s">
        <v>206</v>
      </c>
      <c r="I9" s="162"/>
      <c r="J9" s="163"/>
    </row>
    <row r="10" spans="1:10" ht="14.25" customHeight="1">
      <c r="A10" s="165"/>
      <c r="B10" s="166"/>
      <c r="C10" s="166"/>
      <c r="D10" s="166"/>
      <c r="E10" s="166"/>
      <c r="F10" s="166"/>
      <c r="G10" s="167"/>
      <c r="H10" s="38"/>
      <c r="I10" s="32"/>
      <c r="J10" s="39"/>
    </row>
    <row r="11" spans="1:10" ht="15.75">
      <c r="A11" s="89"/>
      <c r="B11" s="89"/>
      <c r="C11" s="92">
        <f>E11-4</f>
        <v>41988</v>
      </c>
      <c r="D11" s="93" t="s">
        <v>57</v>
      </c>
      <c r="E11" s="92">
        <v>41992</v>
      </c>
      <c r="F11" s="89"/>
      <c r="G11" s="90"/>
      <c r="H11" s="161" t="s">
        <v>121</v>
      </c>
      <c r="I11" s="162"/>
      <c r="J11" s="163"/>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4"/>
      <c r="B14" s="164"/>
      <c r="C14" s="164"/>
      <c r="D14" s="164"/>
      <c r="E14" s="164"/>
      <c r="F14" s="164"/>
      <c r="G14" s="164"/>
      <c r="H14" s="19"/>
      <c r="I14" s="20"/>
      <c r="J14" s="21"/>
    </row>
    <row r="15" spans="1:10">
      <c r="A15" s="164"/>
      <c r="B15" s="164"/>
      <c r="C15" s="164"/>
      <c r="D15" s="164"/>
      <c r="E15" s="164"/>
      <c r="F15" s="164"/>
      <c r="G15" s="164"/>
      <c r="H15" s="36" t="s">
        <v>336</v>
      </c>
      <c r="I15" s="35"/>
      <c r="J15" s="37"/>
    </row>
    <row r="16" spans="1:10">
      <c r="A16" s="164"/>
      <c r="B16" s="164"/>
      <c r="C16" s="164"/>
      <c r="D16" s="164"/>
      <c r="E16" s="164"/>
      <c r="F16" s="164"/>
      <c r="G16" s="164"/>
      <c r="H16" s="17"/>
      <c r="I16" s="17"/>
      <c r="J16" s="18"/>
    </row>
    <row r="17" spans="1:10">
      <c r="A17" s="164"/>
      <c r="B17" s="164"/>
      <c r="C17" s="164"/>
      <c r="D17" s="164"/>
      <c r="E17" s="164"/>
      <c r="F17" s="164"/>
      <c r="G17" s="164"/>
      <c r="H17" s="17"/>
      <c r="I17" s="17"/>
      <c r="J17" s="18"/>
    </row>
    <row r="18" spans="1:10">
      <c r="A18" s="164"/>
      <c r="B18" s="164"/>
      <c r="C18" s="164"/>
      <c r="D18" s="164"/>
      <c r="E18" s="164"/>
      <c r="F18" s="164"/>
      <c r="G18" s="164"/>
      <c r="H18" s="17"/>
      <c r="I18" s="17"/>
      <c r="J18" s="18"/>
    </row>
    <row r="19" spans="1:10">
      <c r="A19" s="164"/>
      <c r="B19" s="164"/>
      <c r="C19" s="164"/>
      <c r="D19" s="164"/>
      <c r="E19" s="164"/>
      <c r="F19" s="164"/>
      <c r="G19" s="164"/>
      <c r="H19" s="17"/>
      <c r="I19" s="17"/>
      <c r="J19" s="18"/>
    </row>
    <row r="20" spans="1:10">
      <c r="A20" s="164"/>
      <c r="B20" s="164"/>
      <c r="C20" s="164"/>
      <c r="D20" s="164"/>
      <c r="E20" s="164"/>
      <c r="F20" s="164"/>
      <c r="G20" s="164"/>
      <c r="H20" s="17"/>
      <c r="I20" s="17"/>
      <c r="J20" s="18"/>
    </row>
    <row r="21" spans="1:10">
      <c r="A21" s="164"/>
      <c r="B21" s="164"/>
      <c r="C21" s="164"/>
      <c r="D21" s="164"/>
      <c r="E21" s="164"/>
      <c r="F21" s="164"/>
      <c r="G21" s="164"/>
      <c r="H21" s="17"/>
      <c r="I21" s="17"/>
      <c r="J21" s="18"/>
    </row>
    <row r="22" spans="1:10">
      <c r="A22" s="164"/>
      <c r="B22" s="164"/>
      <c r="C22" s="164"/>
      <c r="D22" s="164"/>
      <c r="E22" s="164"/>
      <c r="F22" s="164"/>
      <c r="G22" s="164"/>
      <c r="H22" s="17"/>
      <c r="I22" s="17"/>
      <c r="J22" s="18"/>
    </row>
    <row r="23" spans="1:10">
      <c r="A23" s="164"/>
      <c r="B23" s="164"/>
      <c r="C23" s="164"/>
      <c r="D23" s="164"/>
      <c r="E23" s="164"/>
      <c r="F23" s="164"/>
      <c r="G23" s="164"/>
      <c r="H23" s="17"/>
      <c r="I23" s="17"/>
      <c r="J23" s="18"/>
    </row>
    <row r="24" spans="1:10">
      <c r="A24" s="164"/>
      <c r="B24" s="164"/>
      <c r="C24" s="164"/>
      <c r="D24" s="164"/>
      <c r="E24" s="164"/>
      <c r="F24" s="164"/>
      <c r="G24" s="164"/>
      <c r="H24" s="17"/>
      <c r="I24" s="17"/>
      <c r="J24" s="18"/>
    </row>
    <row r="25" spans="1:10">
      <c r="A25" s="164"/>
      <c r="B25" s="164"/>
      <c r="C25" s="164"/>
      <c r="D25" s="164"/>
      <c r="E25" s="164"/>
      <c r="F25" s="164"/>
      <c r="G25" s="164"/>
      <c r="H25" s="17"/>
      <c r="I25" s="17"/>
      <c r="J25" s="18"/>
    </row>
    <row r="26" spans="1:10">
      <c r="A26" s="164"/>
      <c r="B26" s="164"/>
      <c r="C26" s="164"/>
      <c r="D26" s="164"/>
      <c r="E26" s="164"/>
      <c r="F26" s="164"/>
      <c r="G26" s="164"/>
      <c r="H26" s="22"/>
      <c r="I26" s="17"/>
      <c r="J26" s="18"/>
    </row>
    <row r="27" spans="1:10">
      <c r="A27" s="164"/>
      <c r="B27" s="164"/>
      <c r="C27" s="164"/>
      <c r="D27" s="164"/>
      <c r="E27" s="164"/>
      <c r="F27" s="164"/>
      <c r="G27" s="164"/>
      <c r="H27" s="17"/>
      <c r="I27" s="17"/>
      <c r="J27" s="18"/>
    </row>
    <row r="28" spans="1:10">
      <c r="A28" s="164"/>
      <c r="B28" s="164"/>
      <c r="C28" s="164"/>
      <c r="D28" s="164"/>
      <c r="E28" s="164"/>
      <c r="F28" s="164"/>
      <c r="G28" s="164"/>
      <c r="H28" s="17"/>
      <c r="I28" s="17"/>
      <c r="J28" s="18"/>
    </row>
    <row r="29" spans="1:10">
      <c r="A29" s="164"/>
      <c r="B29" s="164"/>
      <c r="C29" s="164"/>
      <c r="D29" s="164"/>
      <c r="E29" s="164"/>
      <c r="F29" s="164"/>
      <c r="G29" s="164"/>
      <c r="H29" s="17"/>
      <c r="I29" s="17"/>
      <c r="J29" s="18"/>
    </row>
    <row r="30" spans="1:10">
      <c r="A30" s="164"/>
      <c r="B30" s="164"/>
      <c r="C30" s="164"/>
      <c r="D30" s="164"/>
      <c r="E30" s="164"/>
      <c r="F30" s="164"/>
      <c r="G30" s="164"/>
      <c r="H30" s="17"/>
      <c r="I30" s="17"/>
      <c r="J30" s="18"/>
    </row>
    <row r="31" spans="1:10">
      <c r="A31" s="164"/>
      <c r="B31" s="164"/>
      <c r="C31" s="164"/>
      <c r="D31" s="164"/>
      <c r="E31" s="164"/>
      <c r="F31" s="164"/>
      <c r="G31" s="164"/>
      <c r="H31" s="17"/>
      <c r="I31" s="17"/>
      <c r="J31" s="18"/>
    </row>
    <row r="32" spans="1:10">
      <c r="A32" s="164"/>
      <c r="B32" s="164"/>
      <c r="C32" s="164"/>
      <c r="D32" s="164"/>
      <c r="E32" s="164"/>
      <c r="F32" s="164"/>
      <c r="G32" s="164"/>
      <c r="H32" s="17"/>
      <c r="I32" s="17"/>
      <c r="J32" s="18"/>
    </row>
    <row r="33" spans="1:10">
      <c r="A33" s="164"/>
      <c r="B33" s="164"/>
      <c r="C33" s="164"/>
      <c r="D33" s="164"/>
      <c r="E33" s="164"/>
      <c r="F33" s="164"/>
      <c r="G33" s="164"/>
      <c r="H33" s="17"/>
      <c r="I33" s="17"/>
      <c r="J33" s="18"/>
    </row>
    <row r="34" spans="1:10">
      <c r="A34" s="164"/>
      <c r="B34" s="164"/>
      <c r="C34" s="164"/>
      <c r="D34" s="164"/>
      <c r="E34" s="164"/>
      <c r="F34" s="164"/>
      <c r="G34" s="164"/>
      <c r="H34" s="17"/>
      <c r="I34" s="17"/>
      <c r="J34" s="18"/>
    </row>
    <row r="35" spans="1:10">
      <c r="A35" s="164"/>
      <c r="B35" s="164"/>
      <c r="C35" s="164"/>
      <c r="D35" s="164"/>
      <c r="E35" s="164"/>
      <c r="F35" s="164"/>
      <c r="G35" s="164"/>
      <c r="H35" s="17"/>
      <c r="I35" s="17"/>
      <c r="J35" s="18"/>
    </row>
    <row r="36" spans="1:10">
      <c r="A36" s="164"/>
      <c r="B36" s="164"/>
      <c r="C36" s="164"/>
      <c r="D36" s="164"/>
      <c r="E36" s="164"/>
      <c r="F36" s="164"/>
      <c r="G36" s="164"/>
      <c r="H36" s="17"/>
      <c r="I36" s="17"/>
      <c r="J36" s="17"/>
    </row>
    <row r="37" spans="1:10">
      <c r="A37" s="164"/>
      <c r="B37" s="164"/>
      <c r="C37" s="164"/>
      <c r="D37" s="164"/>
      <c r="E37" s="164"/>
      <c r="F37" s="164"/>
      <c r="G37" s="164"/>
      <c r="H37" s="17"/>
      <c r="I37" s="17"/>
      <c r="J37" s="17"/>
    </row>
    <row r="38" spans="1:10">
      <c r="A38" s="164"/>
      <c r="B38" s="164"/>
      <c r="C38" s="164"/>
      <c r="D38" s="164"/>
      <c r="E38" s="164"/>
      <c r="F38" s="164"/>
      <c r="G38" s="164"/>
      <c r="H38" s="17"/>
      <c r="I38" s="17"/>
      <c r="J38" s="17"/>
    </row>
    <row r="39" spans="1:10">
      <c r="A39" s="164"/>
      <c r="B39" s="164"/>
      <c r="C39" s="164"/>
      <c r="D39" s="164"/>
      <c r="E39" s="164"/>
      <c r="F39" s="164"/>
      <c r="G39" s="164"/>
      <c r="H39" s="17"/>
      <c r="I39" s="17"/>
      <c r="J39" s="17"/>
    </row>
    <row r="40" spans="1:10">
      <c r="A40" s="164"/>
      <c r="B40" s="164"/>
      <c r="C40" s="164"/>
      <c r="D40" s="164"/>
      <c r="E40" s="164"/>
      <c r="F40" s="164"/>
      <c r="G40" s="164"/>
      <c r="H40" s="86" t="s">
        <v>360</v>
      </c>
      <c r="I40" s="86"/>
      <c r="J40" s="18"/>
    </row>
    <row r="41" spans="1:10">
      <c r="A41" s="164"/>
      <c r="B41" s="164"/>
      <c r="C41" s="164"/>
      <c r="D41" s="164"/>
      <c r="E41" s="164"/>
      <c r="F41" s="164"/>
      <c r="G41" s="164"/>
      <c r="H41" s="86" t="s">
        <v>361</v>
      </c>
      <c r="I41" s="31"/>
      <c r="J41" s="18"/>
    </row>
    <row r="42" spans="1:10">
      <c r="A42" s="164"/>
      <c r="B42" s="164"/>
      <c r="C42" s="164"/>
      <c r="D42" s="164"/>
      <c r="E42" s="164"/>
      <c r="F42" s="164"/>
      <c r="G42" s="164"/>
      <c r="H42" s="86" t="s">
        <v>362</v>
      </c>
      <c r="I42" s="86"/>
      <c r="J42" s="86"/>
    </row>
    <row r="43" spans="1:10">
      <c r="A43" s="1"/>
      <c r="B43" s="1"/>
      <c r="C43" s="1"/>
      <c r="D43" s="1"/>
      <c r="E43" s="1"/>
      <c r="F43" s="1"/>
      <c r="G43" s="1"/>
      <c r="H43" s="86" t="s">
        <v>363</v>
      </c>
      <c r="I43" s="31"/>
      <c r="J43" s="18"/>
    </row>
    <row r="44" spans="1:10">
      <c r="A44" s="1"/>
      <c r="B44" s="1"/>
      <c r="C44" s="1"/>
      <c r="D44" s="1"/>
      <c r="E44" s="1"/>
      <c r="F44" s="1"/>
      <c r="G44" s="1"/>
      <c r="H44" s="86"/>
      <c r="I44" s="31"/>
      <c r="J44" s="18"/>
    </row>
    <row r="45" spans="1:10">
      <c r="A45" s="1"/>
      <c r="B45" s="1"/>
      <c r="C45" s="1"/>
      <c r="D45" s="1"/>
      <c r="E45" s="1"/>
      <c r="F45" s="1"/>
      <c r="G45" s="1"/>
      <c r="H45" s="86" t="s">
        <v>356</v>
      </c>
      <c r="I45" s="31"/>
      <c r="J45" s="18"/>
    </row>
    <row r="46" spans="1:10">
      <c r="A46" s="1"/>
      <c r="B46" s="1"/>
      <c r="C46" s="1"/>
      <c r="D46" s="1"/>
      <c r="E46" s="1"/>
      <c r="F46" s="1"/>
      <c r="G46" s="1"/>
      <c r="H46" s="86" t="s">
        <v>357</v>
      </c>
      <c r="I46" s="18"/>
      <c r="J46" s="18"/>
    </row>
    <row r="47" spans="1:10">
      <c r="A47" s="1"/>
      <c r="B47" s="1"/>
      <c r="C47" s="1"/>
      <c r="D47" s="1"/>
      <c r="E47" s="1"/>
      <c r="F47" s="1"/>
      <c r="G47" s="1"/>
      <c r="H47" s="86" t="s">
        <v>358</v>
      </c>
      <c r="I47" s="86"/>
      <c r="J47" s="18"/>
    </row>
    <row r="48" spans="1:10">
      <c r="A48" s="1"/>
      <c r="B48" s="1"/>
      <c r="C48" s="1"/>
      <c r="D48" s="1"/>
      <c r="E48" s="1"/>
      <c r="F48" s="1"/>
      <c r="G48" s="1"/>
      <c r="H48" s="86" t="s">
        <v>359</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C7" sqref="C7"/>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338</v>
      </c>
      <c r="B6" s="119" t="s">
        <v>355</v>
      </c>
      <c r="C6" s="119" t="s">
        <v>354</v>
      </c>
    </row>
    <row r="7" spans="1:7">
      <c r="A7" s="71" t="s">
        <v>339</v>
      </c>
      <c r="B7" s="153">
        <f>[5]!s_pq_pctchange(A7,"华融行业周报!C11","华融行业周报!E11")</f>
        <v>0</v>
      </c>
      <c r="C7" s="153">
        <f>[5]!s_pq_volume(A7,"华融行业周报!C11","华融行业周报!E11")</f>
        <v>0</v>
      </c>
      <c r="E7" s="71"/>
      <c r="F7" s="155"/>
      <c r="G7" s="155"/>
    </row>
    <row r="8" spans="1:7">
      <c r="A8" s="71" t="s">
        <v>340</v>
      </c>
      <c r="B8" s="153">
        <f>[5]!s_pq_pctchange(A8,"华融行业周报!C11","华融行业周报!E11")</f>
        <v>0</v>
      </c>
      <c r="C8" s="153">
        <f>[5]!s_pq_volume(A8,"华融行业周报!C11","华融行业周报!E11")</f>
        <v>0</v>
      </c>
      <c r="E8" s="71"/>
      <c r="F8" s="155"/>
      <c r="G8" s="155"/>
    </row>
    <row r="9" spans="1:7">
      <c r="A9" s="71" t="s">
        <v>341</v>
      </c>
      <c r="B9" s="153">
        <f>[5]!s_pq_pctchange(A9,"华融行业周报!C11","华融行业周报!E11")</f>
        <v>0</v>
      </c>
      <c r="C9" s="153">
        <f>[5]!s_pq_volume(A9,"华融行业周报!C11","华融行业周报!E11")</f>
        <v>0</v>
      </c>
      <c r="E9" s="71"/>
      <c r="F9" s="155"/>
      <c r="G9" s="155"/>
    </row>
    <row r="10" spans="1:7">
      <c r="A10" s="71" t="s">
        <v>342</v>
      </c>
      <c r="B10" s="153">
        <f>[5]!s_pq_pctchange(A10,"华融行业周报!C11","华融行业周报!E11")</f>
        <v>0</v>
      </c>
      <c r="C10" s="153">
        <f>[5]!s_pq_volume(A10,"华融行业周报!C11","华融行业周报!E11")</f>
        <v>0</v>
      </c>
      <c r="E10" s="71"/>
      <c r="F10" s="155"/>
      <c r="G10" s="155"/>
    </row>
    <row r="11" spans="1:7">
      <c r="A11" s="71" t="s">
        <v>343</v>
      </c>
      <c r="B11" s="153">
        <f>[5]!s_pq_pctchange(A11,"华融行业周报!C11","华融行业周报!E11")</f>
        <v>0</v>
      </c>
      <c r="C11" s="153">
        <f>[5]!s_pq_volume(A11,"华融行业周报!C11","华融行业周报!E11")</f>
        <v>0</v>
      </c>
      <c r="E11" s="71"/>
      <c r="F11" s="155"/>
      <c r="G11" s="155"/>
    </row>
    <row r="12" spans="1:7">
      <c r="A12" s="71" t="s">
        <v>344</v>
      </c>
      <c r="B12" s="153">
        <f>[5]!s_pq_pctchange(A12,"华融行业周报!C11","华融行业周报!E11")</f>
        <v>0</v>
      </c>
      <c r="C12" s="153">
        <f>[5]!s_pq_volume(A12,"华融行业周报!C11","华融行业周报!E11")</f>
        <v>0</v>
      </c>
      <c r="E12" s="71"/>
      <c r="F12" s="155"/>
      <c r="G12" s="155"/>
    </row>
    <row r="13" spans="1:7">
      <c r="A13" s="71" t="s">
        <v>345</v>
      </c>
      <c r="B13" s="153">
        <f>[5]!s_pq_pctchange(A13,"华融行业周报!C11","华融行业周报!E11")</f>
        <v>0</v>
      </c>
      <c r="C13" s="153">
        <f>[5]!s_pq_volume(A13,"华融行业周报!C11","华融行业周报!E11")</f>
        <v>0</v>
      </c>
      <c r="E13" s="71"/>
      <c r="F13" s="155"/>
      <c r="G13" s="155"/>
    </row>
    <row r="14" spans="1:7">
      <c r="A14" s="71" t="s">
        <v>346</v>
      </c>
      <c r="B14" s="153">
        <f>[5]!s_pq_pctchange(A14,"华融行业周报!C11","华融行业周报!E11")</f>
        <v>0</v>
      </c>
      <c r="C14" s="153">
        <f>[5]!s_pq_volume(A14,"华融行业周报!C11","华融行业周报!E11")</f>
        <v>0</v>
      </c>
      <c r="E14" s="71"/>
      <c r="F14" s="155"/>
      <c r="G14" s="155"/>
    </row>
    <row r="15" spans="1:7">
      <c r="A15" s="71" t="s">
        <v>347</v>
      </c>
      <c r="B15" s="153">
        <f>[5]!s_pq_pctchange(A15,"华融行业周报!C11","华融行业周报!E11")</f>
        <v>0</v>
      </c>
      <c r="C15" s="153">
        <f>[5]!s_pq_volume(A15,"华融行业周报!C11","华融行业周报!E11")</f>
        <v>0</v>
      </c>
      <c r="E15" s="71"/>
      <c r="F15" s="155"/>
      <c r="G15" s="155"/>
    </row>
    <row r="16" spans="1:7">
      <c r="A16" s="71" t="s">
        <v>348</v>
      </c>
      <c r="B16" s="153">
        <f>[5]!s_pq_pctchange(A16,"华融行业周报!C11","华融行业周报!E11")</f>
        <v>0</v>
      </c>
      <c r="C16" s="153">
        <f>[5]!s_pq_volume(A16,"华融行业周报!C11","华融行业周报!E11")</f>
        <v>0</v>
      </c>
      <c r="E16" s="71"/>
      <c r="F16" s="155"/>
      <c r="G16" s="155"/>
    </row>
    <row r="17" spans="1:6">
      <c r="A17" s="71" t="s">
        <v>349</v>
      </c>
      <c r="B17" s="153">
        <f>[5]!s_pq_pctchange(A17,"华融行业周报!C11","华融行业周报!E11")</f>
        <v>0</v>
      </c>
      <c r="C17" s="153">
        <f>[5]!s_pq_volume(A17,"华融行业周报!C11","华融行业周报!E11")</f>
        <v>0</v>
      </c>
      <c r="E17" s="129"/>
      <c r="F17" s="154"/>
    </row>
    <row r="18" spans="1:6">
      <c r="A18" s="129" t="s">
        <v>351</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9" t="s">
        <v>9</v>
      </c>
      <c r="H9" s="179"/>
      <c r="I9" s="179"/>
      <c r="J9" s="179"/>
    </row>
    <row r="10" spans="1:10" ht="31.5" customHeight="1">
      <c r="A10" s="29" t="s">
        <v>10</v>
      </c>
      <c r="B10" s="179" t="s">
        <v>11</v>
      </c>
      <c r="C10" s="179"/>
      <c r="D10" s="179"/>
      <c r="E10" s="179"/>
      <c r="F10" s="29" t="s">
        <v>2</v>
      </c>
      <c r="G10" s="179" t="s">
        <v>4</v>
      </c>
      <c r="H10" s="179"/>
      <c r="I10" s="179"/>
      <c r="J10" s="179"/>
    </row>
    <row r="11" spans="1:10" ht="31.5" customHeight="1">
      <c r="A11" s="29" t="s">
        <v>12</v>
      </c>
      <c r="B11" s="179" t="s">
        <v>13</v>
      </c>
      <c r="C11" s="179"/>
      <c r="D11" s="179"/>
      <c r="E11" s="179"/>
      <c r="F11" s="29" t="s">
        <v>17</v>
      </c>
      <c r="G11" s="179" t="s">
        <v>5</v>
      </c>
      <c r="H11" s="179"/>
      <c r="I11" s="179"/>
      <c r="J11" s="179"/>
    </row>
    <row r="12" spans="1:10" ht="31.5" customHeight="1">
      <c r="A12" s="29" t="s">
        <v>14</v>
      </c>
      <c r="B12" s="179" t="s">
        <v>15</v>
      </c>
      <c r="C12" s="179"/>
      <c r="D12" s="179"/>
      <c r="E12" s="179"/>
      <c r="F12" s="29"/>
      <c r="G12" s="180"/>
      <c r="H12" s="180"/>
      <c r="I12" s="180"/>
      <c r="J12" s="180"/>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4"/>
      <c r="B15" s="164"/>
      <c r="C15" s="164"/>
      <c r="D15" s="164"/>
      <c r="E15" s="164"/>
      <c r="F15" s="164"/>
      <c r="G15" s="164"/>
    </row>
    <row r="16" spans="1:10" ht="12" customHeight="1">
      <c r="A16" s="164"/>
      <c r="B16" s="164"/>
      <c r="C16" s="164"/>
      <c r="D16" s="164"/>
      <c r="E16" s="164"/>
      <c r="F16" s="164"/>
      <c r="G16" s="164"/>
    </row>
    <row r="17" spans="1:7" ht="14.25" customHeight="1">
      <c r="A17" s="164"/>
      <c r="B17" s="164"/>
      <c r="C17" s="164"/>
      <c r="D17" s="164"/>
      <c r="E17" s="164"/>
      <c r="F17" s="164"/>
      <c r="G17" s="164"/>
    </row>
    <row r="18" spans="1:7" ht="14.25" customHeight="1">
      <c r="A18" s="164"/>
      <c r="B18" s="164"/>
      <c r="C18" s="164"/>
      <c r="D18" s="164"/>
      <c r="E18" s="164"/>
      <c r="F18" s="164"/>
      <c r="G18" s="164"/>
    </row>
    <row r="19" spans="1:7">
      <c r="A19" s="164"/>
      <c r="B19" s="164"/>
      <c r="C19" s="164"/>
      <c r="D19" s="164"/>
      <c r="E19" s="164"/>
      <c r="F19" s="164"/>
      <c r="G19" s="164"/>
    </row>
    <row r="20" spans="1:7" ht="6.75" customHeight="1">
      <c r="A20" s="164"/>
      <c r="B20" s="164"/>
      <c r="C20" s="164"/>
      <c r="D20" s="164"/>
      <c r="E20" s="164"/>
      <c r="F20" s="164"/>
      <c r="G20" s="164"/>
    </row>
    <row r="21" spans="1:7" ht="8.25" customHeight="1">
      <c r="A21" s="164"/>
      <c r="B21" s="164"/>
      <c r="C21" s="164"/>
      <c r="D21" s="164"/>
      <c r="E21" s="164"/>
      <c r="F21" s="164"/>
      <c r="G21" s="164"/>
    </row>
    <row r="22" spans="1:7">
      <c r="A22" s="164"/>
      <c r="B22" s="164"/>
      <c r="C22" s="164"/>
      <c r="D22" s="164"/>
      <c r="E22" s="164"/>
      <c r="F22" s="164"/>
      <c r="G22" s="164"/>
    </row>
    <row r="23" spans="1:7">
      <c r="A23" s="164"/>
      <c r="B23" s="164"/>
      <c r="C23" s="164"/>
      <c r="D23" s="164"/>
      <c r="E23" s="164"/>
      <c r="F23" s="164"/>
      <c r="G23" s="164"/>
    </row>
    <row r="24" spans="1:7">
      <c r="A24" s="164"/>
      <c r="B24" s="164"/>
      <c r="C24" s="164"/>
      <c r="D24" s="164"/>
      <c r="E24" s="164"/>
      <c r="F24" s="164"/>
      <c r="G24" s="164"/>
    </row>
    <row r="25" spans="1:7">
      <c r="A25" s="164"/>
      <c r="B25" s="164"/>
      <c r="C25" s="164"/>
      <c r="D25" s="164"/>
      <c r="E25" s="164"/>
      <c r="F25" s="164"/>
      <c r="G25" s="164"/>
    </row>
    <row r="26" spans="1:7">
      <c r="A26" s="164"/>
      <c r="B26" s="164"/>
      <c r="C26" s="164"/>
      <c r="D26" s="164"/>
      <c r="E26" s="164"/>
      <c r="F26" s="164"/>
      <c r="G26" s="164"/>
    </row>
    <row r="27" spans="1:7">
      <c r="A27" s="164"/>
      <c r="B27" s="164"/>
      <c r="C27" s="164"/>
      <c r="D27" s="164"/>
      <c r="E27" s="164"/>
      <c r="F27" s="164"/>
      <c r="G27" s="164"/>
    </row>
    <row r="28" spans="1:7">
      <c r="A28" s="164"/>
      <c r="B28" s="164"/>
      <c r="C28" s="164"/>
      <c r="D28" s="164"/>
      <c r="E28" s="164"/>
      <c r="F28" s="164"/>
      <c r="G28" s="164"/>
    </row>
    <row r="29" spans="1:7">
      <c r="A29" s="164"/>
      <c r="B29" s="164"/>
      <c r="C29" s="164"/>
      <c r="D29" s="164"/>
      <c r="E29" s="164"/>
      <c r="F29" s="164"/>
      <c r="G29" s="164"/>
    </row>
    <row r="30" spans="1:7">
      <c r="A30" s="164"/>
      <c r="B30" s="164"/>
      <c r="C30" s="164"/>
      <c r="D30" s="164"/>
      <c r="E30" s="164"/>
      <c r="F30" s="164"/>
      <c r="G30" s="164"/>
    </row>
    <row r="31" spans="1:7">
      <c r="A31" s="164"/>
      <c r="B31" s="164"/>
      <c r="C31" s="164"/>
      <c r="D31" s="164"/>
      <c r="E31" s="164"/>
      <c r="F31" s="164"/>
      <c r="G31" s="164"/>
    </row>
    <row r="32" spans="1:7">
      <c r="A32" s="164"/>
      <c r="B32" s="164"/>
      <c r="C32" s="164"/>
      <c r="D32" s="164"/>
      <c r="E32" s="164"/>
      <c r="F32" s="164"/>
      <c r="G32" s="164"/>
    </row>
    <row r="33" spans="1:7">
      <c r="A33" s="164"/>
      <c r="B33" s="164"/>
      <c r="C33" s="164"/>
      <c r="D33" s="164"/>
      <c r="E33" s="164"/>
      <c r="F33" s="164"/>
      <c r="G33" s="164"/>
    </row>
    <row r="34" spans="1:7">
      <c r="A34" s="164"/>
      <c r="B34" s="164"/>
      <c r="C34" s="164"/>
      <c r="D34" s="164"/>
      <c r="E34" s="164"/>
      <c r="F34" s="164"/>
      <c r="G34" s="164"/>
    </row>
    <row r="35" spans="1:7">
      <c r="A35" s="164"/>
      <c r="B35" s="164"/>
      <c r="C35" s="164"/>
      <c r="D35" s="164"/>
      <c r="E35" s="164"/>
      <c r="F35" s="164"/>
      <c r="G35" s="164"/>
    </row>
    <row r="36" spans="1:7">
      <c r="A36" s="164"/>
      <c r="B36" s="164"/>
      <c r="C36" s="164"/>
      <c r="D36" s="164"/>
      <c r="E36" s="164"/>
      <c r="F36" s="164"/>
      <c r="G36" s="164"/>
    </row>
    <row r="37" spans="1:7">
      <c r="A37" s="164"/>
      <c r="B37" s="164"/>
      <c r="C37" s="164"/>
      <c r="D37" s="164"/>
      <c r="E37" s="164"/>
      <c r="F37" s="164"/>
      <c r="G37" s="164"/>
    </row>
    <row r="38" spans="1:7">
      <c r="A38" s="164"/>
      <c r="B38" s="164"/>
      <c r="C38" s="164"/>
      <c r="D38" s="164"/>
      <c r="E38" s="164"/>
      <c r="F38" s="164"/>
      <c r="G38" s="164"/>
    </row>
    <row r="39" spans="1:7">
      <c r="A39" s="164"/>
      <c r="B39" s="164"/>
      <c r="C39" s="164"/>
      <c r="D39" s="164"/>
      <c r="E39" s="164"/>
      <c r="F39" s="164"/>
      <c r="G39" s="164"/>
    </row>
    <row r="40" spans="1:7">
      <c r="A40" s="164"/>
      <c r="B40" s="164"/>
      <c r="C40" s="164"/>
      <c r="D40" s="164"/>
      <c r="E40" s="164"/>
      <c r="F40" s="164"/>
      <c r="G40" s="164"/>
    </row>
    <row r="41" spans="1:7">
      <c r="A41" s="164"/>
      <c r="B41" s="164"/>
      <c r="C41" s="164"/>
      <c r="D41" s="164"/>
      <c r="E41" s="164"/>
      <c r="F41" s="164"/>
      <c r="G41" s="164"/>
    </row>
    <row r="42" spans="1:7">
      <c r="A42" s="164"/>
      <c r="B42" s="164"/>
      <c r="C42" s="164"/>
      <c r="D42" s="164"/>
      <c r="E42" s="164"/>
      <c r="F42" s="164"/>
      <c r="G42" s="164"/>
    </row>
    <row r="43" spans="1:7">
      <c r="A43" s="164"/>
      <c r="B43" s="164"/>
      <c r="C43" s="164"/>
      <c r="D43" s="164"/>
      <c r="E43" s="164"/>
      <c r="F43" s="164"/>
      <c r="G43" s="164"/>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R5" sqref="R5"/>
    </sheetView>
  </sheetViews>
  <sheetFormatPr defaultRowHeight="14.25"/>
  <cols>
    <col min="1" max="7" width="9" style="42"/>
    <col min="8" max="8" width="11.375"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367</v>
      </c>
      <c r="J2" s="151" t="s">
        <v>86</v>
      </c>
      <c r="K2" s="151" t="s">
        <v>367</v>
      </c>
      <c r="L2" s="151" t="s">
        <v>86</v>
      </c>
      <c r="M2" s="48" t="s">
        <v>20</v>
      </c>
      <c r="N2" s="48" t="s">
        <v>337</v>
      </c>
    </row>
    <row r="3" spans="1:18">
      <c r="H3" s="152"/>
      <c r="I3" s="152" t="s">
        <v>368</v>
      </c>
      <c r="J3" s="152" t="s">
        <v>87</v>
      </c>
      <c r="K3" s="152" t="s">
        <v>368</v>
      </c>
      <c r="L3" s="152" t="s">
        <v>87</v>
      </c>
      <c r="M3" s="68" t="s">
        <v>37</v>
      </c>
      <c r="N3" s="68" t="s">
        <v>205</v>
      </c>
      <c r="P3" s="59" t="s">
        <v>27</v>
      </c>
      <c r="Q3" s="59" t="s">
        <v>28</v>
      </c>
      <c r="R3" s="48" t="s">
        <v>26</v>
      </c>
    </row>
    <row r="4" spans="1:18">
      <c r="H4" s="94" t="s">
        <v>366</v>
      </c>
      <c r="I4" s="94" t="s">
        <v>369</v>
      </c>
      <c r="J4" s="94" t="s">
        <v>369</v>
      </c>
      <c r="K4" s="94" t="s">
        <v>370</v>
      </c>
      <c r="L4" s="94" t="s">
        <v>370</v>
      </c>
      <c r="M4" s="110" t="s">
        <v>19</v>
      </c>
      <c r="N4" s="110" t="s">
        <v>19</v>
      </c>
      <c r="O4" s="54"/>
      <c r="P4" s="55" t="s">
        <v>21</v>
      </c>
      <c r="Q4" s="58" t="s">
        <v>22</v>
      </c>
      <c r="R4" s="91">
        <f>[5]!s_pq_pctchange(Q4,$Q$18,$Q$19)</f>
        <v>5.9482147683205699</v>
      </c>
    </row>
    <row r="5" spans="1:18">
      <c r="A5" s="53" t="s">
        <v>335</v>
      </c>
      <c r="H5" s="95">
        <v>41631</v>
      </c>
      <c r="I5" s="103">
        <v>2284.6019999999999</v>
      </c>
      <c r="J5" s="103">
        <v>5754.6185999999998</v>
      </c>
      <c r="K5" s="103">
        <v>0.283829</v>
      </c>
      <c r="L5" s="103">
        <v>2.823245</v>
      </c>
      <c r="M5" s="49">
        <f>I5/$I$5-1</f>
        <v>0</v>
      </c>
      <c r="N5" s="49">
        <f>J5/$J$5-1</f>
        <v>0</v>
      </c>
      <c r="O5" s="54"/>
      <c r="P5" s="110" t="s">
        <v>204</v>
      </c>
      <c r="Q5" s="58" t="s">
        <v>203</v>
      </c>
      <c r="R5" s="91">
        <f>[5]!s_pq_pctchange(Q5,$Q$18,$Q$19)</f>
        <v>-2.393074602853984</v>
      </c>
    </row>
    <row r="6" spans="1:18">
      <c r="H6" s="95">
        <v>41632</v>
      </c>
      <c r="I6" s="103">
        <v>2288.248</v>
      </c>
      <c r="J6" s="103">
        <v>5734.4072999999999</v>
      </c>
      <c r="K6" s="103">
        <v>0.15959000000000001</v>
      </c>
      <c r="L6" s="103">
        <v>-0.351219</v>
      </c>
      <c r="M6" s="49">
        <f t="shared" ref="M6:M69" si="0">I6/$I$5-1</f>
        <v>1.5959016056188435E-3</v>
      </c>
      <c r="N6" s="49">
        <f t="shared" ref="N6:N69" si="1">J6/$J$5-1</f>
        <v>-3.5121875844212891E-3</v>
      </c>
      <c r="O6" s="54"/>
      <c r="P6" s="110" t="s">
        <v>187</v>
      </c>
      <c r="Q6" s="58" t="s">
        <v>188</v>
      </c>
      <c r="R6" s="91">
        <f>[5]!s_pq_pctchange(Q6,$Q$18,$Q$19)</f>
        <v>-3.2794816462446197</v>
      </c>
    </row>
    <row r="7" spans="1:18">
      <c r="H7" s="95">
        <v>41633</v>
      </c>
      <c r="I7" s="103">
        <v>2305.11</v>
      </c>
      <c r="J7" s="103">
        <v>5757.9732999999997</v>
      </c>
      <c r="K7" s="103">
        <v>0.736896</v>
      </c>
      <c r="L7" s="103">
        <v>0.41095799999999999</v>
      </c>
      <c r="M7" s="49">
        <f t="shared" si="0"/>
        <v>8.9766182468544731E-3</v>
      </c>
      <c r="N7" s="49">
        <f t="shared" si="1"/>
        <v>5.8295783494677345E-4</v>
      </c>
      <c r="O7" s="54"/>
      <c r="P7" s="55" t="s">
        <v>189</v>
      </c>
      <c r="Q7" s="58" t="s">
        <v>190</v>
      </c>
      <c r="R7" s="91">
        <f>[5]!s_pq_pctchange(Q7,$Q$18,$Q$19)</f>
        <v>-3.8563172888656627</v>
      </c>
    </row>
    <row r="8" spans="1:18">
      <c r="H8" s="95">
        <v>41634</v>
      </c>
      <c r="I8" s="103">
        <v>2265.3339999999998</v>
      </c>
      <c r="J8" s="103">
        <v>5709.7776000000003</v>
      </c>
      <c r="K8" s="103">
        <v>-1.7255579999999999</v>
      </c>
      <c r="L8" s="103">
        <v>-0.83702500000000002</v>
      </c>
      <c r="M8" s="49">
        <f t="shared" si="0"/>
        <v>-8.4338541242632292E-3</v>
      </c>
      <c r="N8" s="49">
        <f t="shared" si="1"/>
        <v>-7.7921758359449367E-3</v>
      </c>
      <c r="O8" s="54"/>
      <c r="P8" s="55" t="s">
        <v>192</v>
      </c>
      <c r="Q8" s="58" t="s">
        <v>191</v>
      </c>
      <c r="R8" s="91">
        <f>[5]!s_pq_pctchange(Q8,$Q$18,$Q$19)</f>
        <v>-4.4819555762673824</v>
      </c>
    </row>
    <row r="9" spans="1:18">
      <c r="H9" s="95">
        <v>41635</v>
      </c>
      <c r="I9" s="103">
        <v>2303.4780000000001</v>
      </c>
      <c r="J9" s="103">
        <v>5761.7932000000001</v>
      </c>
      <c r="K9" s="103">
        <v>1.6838139999999999</v>
      </c>
      <c r="L9" s="103">
        <v>0.91099200000000002</v>
      </c>
      <c r="M9" s="49">
        <f t="shared" si="0"/>
        <v>8.2622706274442237E-3</v>
      </c>
      <c r="N9" s="49">
        <f t="shared" si="1"/>
        <v>1.2467550846897435E-3</v>
      </c>
      <c r="O9" s="54"/>
      <c r="P9" s="55" t="s">
        <v>194</v>
      </c>
      <c r="Q9" s="58" t="s">
        <v>193</v>
      </c>
      <c r="R9" s="91">
        <f>[5]!s_pq_pctchange(Q9,$Q$18,$Q$19)</f>
        <v>-2.7064643174159908</v>
      </c>
    </row>
    <row r="10" spans="1:18">
      <c r="H10" s="95">
        <v>41638</v>
      </c>
      <c r="I10" s="103">
        <v>2299.4580000000001</v>
      </c>
      <c r="J10" s="103">
        <v>5767.9749000000002</v>
      </c>
      <c r="K10" s="103">
        <v>-0.17451900000000001</v>
      </c>
      <c r="L10" s="103">
        <v>0.10728799999999999</v>
      </c>
      <c r="M10" s="49">
        <f t="shared" si="0"/>
        <v>6.502664359043786E-3</v>
      </c>
      <c r="N10" s="49">
        <f t="shared" si="1"/>
        <v>2.3209704983750967E-3</v>
      </c>
      <c r="O10" s="54"/>
      <c r="P10" s="55" t="s">
        <v>196</v>
      </c>
      <c r="Q10" s="58" t="s">
        <v>195</v>
      </c>
      <c r="R10" s="91">
        <f>[5]!s_pq_pctchange(Q10,$Q$18,$Q$19)</f>
        <v>-1.6242879818745393</v>
      </c>
    </row>
    <row r="11" spans="1:18">
      <c r="H11" s="95">
        <v>41639</v>
      </c>
      <c r="I11" s="103">
        <v>2330.0259999999998</v>
      </c>
      <c r="J11" s="103">
        <v>5813.2374</v>
      </c>
      <c r="K11" s="103">
        <v>1.3293569999999999</v>
      </c>
      <c r="L11" s="103">
        <v>0.784721</v>
      </c>
      <c r="M11" s="49">
        <f t="shared" si="0"/>
        <v>1.9882675406919903E-2</v>
      </c>
      <c r="N11" s="49">
        <f t="shared" si="1"/>
        <v>1.0186391848801213E-2</v>
      </c>
      <c r="O11" s="54"/>
      <c r="P11" s="55" t="s">
        <v>198</v>
      </c>
      <c r="Q11" s="58" t="s">
        <v>197</v>
      </c>
      <c r="R11" s="91">
        <f>[5]!s_pq_pctchange(Q11,$Q$18,$Q$19)</f>
        <v>-3.3721821708199151E-2</v>
      </c>
    </row>
    <row r="12" spans="1:18">
      <c r="H12" s="95">
        <v>41641</v>
      </c>
      <c r="I12" s="103">
        <v>2321.9780000000001</v>
      </c>
      <c r="J12" s="103">
        <v>5916.2241000000004</v>
      </c>
      <c r="K12" s="103">
        <v>-0.34540399999999999</v>
      </c>
      <c r="L12" s="103">
        <v>1.7715890000000001</v>
      </c>
      <c r="M12" s="49">
        <f t="shared" si="0"/>
        <v>1.6359961166102499E-2</v>
      </c>
      <c r="N12" s="49">
        <f t="shared" si="1"/>
        <v>2.8082747308396883E-2</v>
      </c>
      <c r="O12" s="54"/>
      <c r="P12" s="55" t="s">
        <v>200</v>
      </c>
      <c r="Q12" s="58" t="s">
        <v>199</v>
      </c>
      <c r="R12" s="91">
        <f>[5]!s_pq_pctchange(Q12,$Q$18,$Q$19)</f>
        <v>-0.11333865621550032</v>
      </c>
    </row>
    <row r="13" spans="1:18">
      <c r="H13" s="95">
        <v>41642</v>
      </c>
      <c r="I13" s="103">
        <v>2290.779</v>
      </c>
      <c r="J13" s="103">
        <v>5884.6707999999999</v>
      </c>
      <c r="K13" s="103">
        <v>-1.343639</v>
      </c>
      <c r="L13" s="103">
        <v>-0.533335</v>
      </c>
      <c r="M13" s="49">
        <f t="shared" si="0"/>
        <v>2.7037532139078113E-3</v>
      </c>
      <c r="N13" s="49">
        <f t="shared" si="1"/>
        <v>2.25996211112931E-2</v>
      </c>
      <c r="O13" s="54"/>
      <c r="P13" s="55" t="s">
        <v>202</v>
      </c>
      <c r="Q13" s="58" t="s">
        <v>201</v>
      </c>
      <c r="R13" s="91">
        <f>[5]!s_pq_pctchange(Q13,$Q$18,$Q$19)</f>
        <v>2.01342957793198</v>
      </c>
    </row>
    <row r="14" spans="1:18">
      <c r="H14" s="95">
        <v>41645</v>
      </c>
      <c r="I14" s="103">
        <v>2238.6370000000002</v>
      </c>
      <c r="J14" s="103">
        <v>5751.1790000000001</v>
      </c>
      <c r="K14" s="103">
        <v>-2.2761689999999999</v>
      </c>
      <c r="L14" s="103">
        <v>-2.2684669999999998</v>
      </c>
      <c r="M14" s="49">
        <f t="shared" si="0"/>
        <v>-2.0119478141050307E-2</v>
      </c>
      <c r="N14" s="49">
        <f t="shared" si="1"/>
        <v>-5.9771120192042559E-4</v>
      </c>
      <c r="O14" s="54"/>
      <c r="Q14" s="58"/>
      <c r="R14" s="91"/>
    </row>
    <row r="15" spans="1:18">
      <c r="H15" s="95">
        <v>41646</v>
      </c>
      <c r="I15" s="103">
        <v>2238.0010000000002</v>
      </c>
      <c r="J15" s="103">
        <v>5812.7165000000005</v>
      </c>
      <c r="K15" s="103">
        <v>-2.8410000000000001E-2</v>
      </c>
      <c r="L15" s="103">
        <v>1.069998</v>
      </c>
      <c r="M15" s="49">
        <f t="shared" si="0"/>
        <v>-2.0397863610379208E-2</v>
      </c>
      <c r="N15" s="49">
        <f t="shared" si="1"/>
        <v>1.0095873252138787E-2</v>
      </c>
      <c r="O15" s="54"/>
    </row>
    <row r="16" spans="1:18">
      <c r="H16" s="95">
        <v>41647</v>
      </c>
      <c r="I16" s="103">
        <v>2241.9110000000001</v>
      </c>
      <c r="J16" s="103">
        <v>5867.0042000000003</v>
      </c>
      <c r="K16" s="103">
        <v>0.174709</v>
      </c>
      <c r="L16" s="103">
        <v>0.93394699999999997</v>
      </c>
      <c r="M16" s="49">
        <f t="shared" si="0"/>
        <v>-1.8686405772208814E-2</v>
      </c>
      <c r="N16" s="49">
        <f t="shared" si="1"/>
        <v>1.9529634857121669E-2</v>
      </c>
      <c r="O16" s="54"/>
    </row>
    <row r="17" spans="1:18">
      <c r="H17" s="95">
        <v>41648</v>
      </c>
      <c r="I17" s="103">
        <v>2222.221</v>
      </c>
      <c r="J17" s="103">
        <v>5812.5582000000004</v>
      </c>
      <c r="K17" s="103">
        <v>-0.87826899999999997</v>
      </c>
      <c r="L17" s="103">
        <v>-0.92800300000000002</v>
      </c>
      <c r="M17" s="49">
        <f t="shared" si="0"/>
        <v>-2.7304974783353919E-2</v>
      </c>
      <c r="N17" s="49">
        <f t="shared" si="1"/>
        <v>1.0068364913011107E-2</v>
      </c>
      <c r="O17" s="54"/>
      <c r="P17" s="54"/>
    </row>
    <row r="18" spans="1:18">
      <c r="H18" s="95">
        <v>41649</v>
      </c>
      <c r="I18" s="103">
        <v>2204.8510000000001</v>
      </c>
      <c r="J18" s="103">
        <v>5702.6328999999996</v>
      </c>
      <c r="K18" s="103">
        <v>-0.78164999999999996</v>
      </c>
      <c r="L18" s="103">
        <v>-1.8911690000000001</v>
      </c>
      <c r="M18" s="49">
        <f t="shared" si="0"/>
        <v>-3.4908049629650884E-2</v>
      </c>
      <c r="N18" s="49">
        <f t="shared" si="1"/>
        <v>-9.0337350941034344E-3</v>
      </c>
      <c r="O18" s="54"/>
      <c r="P18" s="55" t="s">
        <v>24</v>
      </c>
      <c r="Q18" s="60">
        <f>Q19-4</f>
        <v>41988</v>
      </c>
      <c r="R18"/>
    </row>
    <row r="19" spans="1:18">
      <c r="H19" s="95">
        <v>41652</v>
      </c>
      <c r="I19" s="103">
        <v>2193.6790000000001</v>
      </c>
      <c r="J19" s="103">
        <v>5677.1711999999998</v>
      </c>
      <c r="K19" s="103">
        <v>-0.50670099999999996</v>
      </c>
      <c r="L19" s="103">
        <v>-0.44649</v>
      </c>
      <c r="M19" s="49">
        <f t="shared" si="0"/>
        <v>-3.9798179288996427E-2</v>
      </c>
      <c r="N19" s="49">
        <f t="shared" si="1"/>
        <v>-1.345830286650096E-2</v>
      </c>
      <c r="O19" s="54"/>
      <c r="P19" s="55" t="s">
        <v>25</v>
      </c>
      <c r="Q19" s="60">
        <f>华融行业周报!E11</f>
        <v>41992</v>
      </c>
      <c r="R19"/>
    </row>
    <row r="20" spans="1:18">
      <c r="H20" s="95">
        <v>41653</v>
      </c>
      <c r="I20" s="103">
        <v>2212.846</v>
      </c>
      <c r="J20" s="103">
        <v>5760.7645000000002</v>
      </c>
      <c r="K20" s="103">
        <v>0.87373800000000001</v>
      </c>
      <c r="L20" s="103">
        <v>1.4724459999999999</v>
      </c>
      <c r="M20" s="49">
        <f t="shared" si="0"/>
        <v>-3.1408534177944314E-2</v>
      </c>
      <c r="N20" s="49">
        <f t="shared" si="1"/>
        <v>1.0679943237246192E-3</v>
      </c>
      <c r="O20" s="54"/>
      <c r="P20" s="54"/>
      <c r="Q20" s="60"/>
    </row>
    <row r="21" spans="1:18">
      <c r="H21" s="95">
        <v>41654</v>
      </c>
      <c r="I21" s="103">
        <v>2208.9409999999998</v>
      </c>
      <c r="J21" s="103">
        <v>5842.6835000000001</v>
      </c>
      <c r="K21" s="103">
        <v>-0.17646999999999999</v>
      </c>
      <c r="L21" s="103">
        <v>1.4220159999999999</v>
      </c>
      <c r="M21" s="49">
        <f t="shared" si="0"/>
        <v>-3.3117803451104377E-2</v>
      </c>
      <c r="N21" s="49">
        <f t="shared" si="1"/>
        <v>1.5303342605537784E-2</v>
      </c>
      <c r="O21" s="54"/>
      <c r="P21" s="54"/>
    </row>
    <row r="22" spans="1:18">
      <c r="A22" s="87" t="s">
        <v>31</v>
      </c>
      <c r="H22" s="95">
        <v>41655</v>
      </c>
      <c r="I22" s="103">
        <v>2211.8440000000001</v>
      </c>
      <c r="J22" s="103">
        <v>5820.6162000000004</v>
      </c>
      <c r="K22" s="103">
        <v>0.13142000000000001</v>
      </c>
      <c r="L22" s="103">
        <v>-0.377691</v>
      </c>
      <c r="M22" s="49">
        <f t="shared" si="0"/>
        <v>-3.1847122606038059E-2</v>
      </c>
      <c r="N22" s="49">
        <f t="shared" si="1"/>
        <v>1.1468631474551794E-2</v>
      </c>
      <c r="O22" s="54"/>
      <c r="P22" s="59" t="s">
        <v>58</v>
      </c>
      <c r="Q22" s="59" t="s">
        <v>59</v>
      </c>
      <c r="R22" s="48" t="s">
        <v>60</v>
      </c>
    </row>
    <row r="23" spans="1:18">
      <c r="H23" s="95">
        <v>41656</v>
      </c>
      <c r="I23" s="103">
        <v>2178.4879999999998</v>
      </c>
      <c r="J23" s="103">
        <v>5746.7633999999998</v>
      </c>
      <c r="K23" s="103">
        <v>-1.5080629999999999</v>
      </c>
      <c r="L23" s="103">
        <v>-1.2688140000000001</v>
      </c>
      <c r="M23" s="49">
        <f t="shared" si="0"/>
        <v>-4.6447477503740231E-2</v>
      </c>
      <c r="N23" s="49">
        <f t="shared" si="1"/>
        <v>-1.365025303327605E-3</v>
      </c>
      <c r="O23" s="54"/>
      <c r="P23" s="55" t="s">
        <v>23</v>
      </c>
      <c r="Q23" s="58" t="s">
        <v>88</v>
      </c>
      <c r="R23" s="91">
        <f>[5]!s_pq_pctchange(P23,$Q$18,$Q$19)</f>
        <v>-1.7838612943519516</v>
      </c>
    </row>
    <row r="24" spans="1:18">
      <c r="A24" s="53" t="s">
        <v>29</v>
      </c>
      <c r="H24" s="95">
        <v>41659</v>
      </c>
      <c r="I24" s="103">
        <v>2165.9929999999999</v>
      </c>
      <c r="J24" s="103">
        <v>5680.9997000000003</v>
      </c>
      <c r="K24" s="103">
        <v>-0.57356300000000005</v>
      </c>
      <c r="L24" s="103">
        <v>-1.144361</v>
      </c>
      <c r="M24" s="49">
        <f t="shared" si="0"/>
        <v>-5.1916701464850279E-2</v>
      </c>
      <c r="N24" s="49">
        <f t="shared" si="1"/>
        <v>-1.2793011164979662E-2</v>
      </c>
      <c r="O24" s="54"/>
      <c r="P24" s="55" t="s">
        <v>114</v>
      </c>
      <c r="Q24" s="58" t="s">
        <v>95</v>
      </c>
      <c r="R24" s="91">
        <f>[5]!s_pq_pctchange(P24,$Q$18,$Q$19)</f>
        <v>-0.26763623550533078</v>
      </c>
    </row>
    <row r="25" spans="1:18">
      <c r="H25" s="95">
        <v>41660</v>
      </c>
      <c r="I25" s="103">
        <v>2187.41</v>
      </c>
      <c r="J25" s="103">
        <v>5718.5868</v>
      </c>
      <c r="K25" s="103">
        <v>0.988784</v>
      </c>
      <c r="L25" s="103">
        <v>0.66162799999999999</v>
      </c>
      <c r="M25" s="49">
        <f t="shared" si="0"/>
        <v>-4.2542202099096427E-2</v>
      </c>
      <c r="N25" s="49">
        <f t="shared" si="1"/>
        <v>-6.2613706493076515E-3</v>
      </c>
      <c r="O25" s="54"/>
      <c r="P25" s="55" t="s">
        <v>108</v>
      </c>
      <c r="Q25" s="58" t="s">
        <v>68</v>
      </c>
      <c r="R25" s="91">
        <f>[5]!s_pq_pctchange(P25,$Q$18,$Q$19)</f>
        <v>-1.7098215919898352</v>
      </c>
    </row>
    <row r="26" spans="1:18">
      <c r="H26" s="95">
        <v>41661</v>
      </c>
      <c r="I26" s="103">
        <v>2243.7959999999998</v>
      </c>
      <c r="J26" s="103">
        <v>5837.5264999999999</v>
      </c>
      <c r="K26" s="103">
        <v>2.5777519999999998</v>
      </c>
      <c r="L26" s="103">
        <v>2.079879</v>
      </c>
      <c r="M26" s="49">
        <f t="shared" si="0"/>
        <v>-1.7861316763269963E-2</v>
      </c>
      <c r="N26" s="49">
        <f t="shared" si="1"/>
        <v>1.4407192858967299E-2</v>
      </c>
      <c r="O26" s="54"/>
      <c r="P26" s="55" t="s">
        <v>83</v>
      </c>
      <c r="Q26" s="58" t="s">
        <v>84</v>
      </c>
      <c r="R26" s="91">
        <f>[5]!s_pq_pctchange(P26,$Q$18,$Q$19)</f>
        <v>1.5050055512499938E-3</v>
      </c>
    </row>
    <row r="27" spans="1:18">
      <c r="H27" s="95">
        <v>41662</v>
      </c>
      <c r="I27" s="103">
        <v>2231.8890000000001</v>
      </c>
      <c r="J27" s="103">
        <v>5850.3005999999996</v>
      </c>
      <c r="K27" s="103">
        <v>-0.530663</v>
      </c>
      <c r="L27" s="103">
        <v>0.21882699999999999</v>
      </c>
      <c r="M27" s="49">
        <f t="shared" si="0"/>
        <v>-2.307316547915117E-2</v>
      </c>
      <c r="N27" s="49">
        <f t="shared" si="1"/>
        <v>1.6626992447422939E-2</v>
      </c>
      <c r="O27" s="54"/>
      <c r="P27" s="55" t="s">
        <v>91</v>
      </c>
      <c r="Q27" s="58" t="s">
        <v>92</v>
      </c>
      <c r="R27" s="91">
        <f>[5]!s_pq_pctchange(P27,$Q$18,$Q$19)</f>
        <v>9.5376436670745015</v>
      </c>
    </row>
    <row r="28" spans="1:18">
      <c r="H28" s="95">
        <v>41663</v>
      </c>
      <c r="I28" s="103">
        <v>2245.6779999999999</v>
      </c>
      <c r="J28" s="103">
        <v>5937.4629000000004</v>
      </c>
      <c r="K28" s="103">
        <v>0.61781699999999995</v>
      </c>
      <c r="L28" s="103">
        <v>1.4898769999999999</v>
      </c>
      <c r="M28" s="49">
        <f t="shared" si="0"/>
        <v>-1.70375408933372E-2</v>
      </c>
      <c r="N28" s="49">
        <f t="shared" si="1"/>
        <v>3.1773487125628108E-2</v>
      </c>
      <c r="O28" s="54"/>
      <c r="P28" s="55" t="s">
        <v>86</v>
      </c>
      <c r="Q28" s="58" t="s">
        <v>87</v>
      </c>
      <c r="R28" s="91">
        <f>[5]!s_pq_pctchange(P28,$Q$18,$Q$19)</f>
        <v>-2.393074602853984</v>
      </c>
    </row>
    <row r="29" spans="1:18">
      <c r="H29" s="95">
        <v>41666</v>
      </c>
      <c r="I29" s="103">
        <v>2215.9189999999999</v>
      </c>
      <c r="J29" s="103">
        <v>5892.3189000000002</v>
      </c>
      <c r="K29" s="103">
        <v>-1.3251679999999999</v>
      </c>
      <c r="L29" s="103">
        <v>-0.76032500000000003</v>
      </c>
      <c r="M29" s="49">
        <f t="shared" si="0"/>
        <v>-3.0063442122522877E-2</v>
      </c>
      <c r="N29" s="49">
        <f t="shared" si="1"/>
        <v>2.3928657930518682E-2</v>
      </c>
      <c r="O29" s="54"/>
      <c r="P29" s="55" t="s">
        <v>109</v>
      </c>
      <c r="Q29" s="58" t="s">
        <v>71</v>
      </c>
      <c r="R29" s="91">
        <f>[5]!s_pq_pctchange(P29,$Q$18,$Q$19)</f>
        <v>-1.8200606581236567</v>
      </c>
    </row>
    <row r="30" spans="1:18">
      <c r="H30" s="95">
        <v>41667</v>
      </c>
      <c r="I30" s="103">
        <v>2219.855</v>
      </c>
      <c r="J30" s="103">
        <v>5909.5129999999999</v>
      </c>
      <c r="K30" s="103">
        <v>0.177624</v>
      </c>
      <c r="L30" s="103">
        <v>0.29180499999999998</v>
      </c>
      <c r="M30" s="49">
        <f t="shared" si="0"/>
        <v>-2.8340603746297988E-2</v>
      </c>
      <c r="N30" s="49">
        <f t="shared" si="1"/>
        <v>2.6916536223617005E-2</v>
      </c>
      <c r="O30" s="54"/>
      <c r="P30" s="55" t="s">
        <v>64</v>
      </c>
      <c r="Q30" s="58" t="s">
        <v>65</v>
      </c>
      <c r="R30" s="91">
        <f>[5]!s_pq_pctchange(P30,$Q$18,$Q$19)</f>
        <v>4.4433143760199911</v>
      </c>
    </row>
    <row r="31" spans="1:18">
      <c r="H31" s="95">
        <v>41668</v>
      </c>
      <c r="I31" s="103">
        <v>2227.7809999999999</v>
      </c>
      <c r="J31" s="103">
        <v>5964.6580000000004</v>
      </c>
      <c r="K31" s="103">
        <v>0.35704999999999998</v>
      </c>
      <c r="L31" s="103">
        <v>0.93315599999999999</v>
      </c>
      <c r="M31" s="49">
        <f t="shared" si="0"/>
        <v>-2.4871290491735532E-2</v>
      </c>
      <c r="N31" s="49">
        <f t="shared" si="1"/>
        <v>3.6499273818077382E-2</v>
      </c>
      <c r="O31" s="54"/>
      <c r="P31" s="55" t="s">
        <v>117</v>
      </c>
      <c r="Q31" s="58" t="s">
        <v>102</v>
      </c>
      <c r="R31" s="91">
        <f>[5]!s_pq_pctchange(P31,$Q$18,$Q$19)</f>
        <v>-3.8407171855735056</v>
      </c>
    </row>
    <row r="32" spans="1:18">
      <c r="H32" s="95">
        <v>41669</v>
      </c>
      <c r="I32" s="103">
        <v>2202.4499999999998</v>
      </c>
      <c r="J32" s="103">
        <v>5943.9405999999999</v>
      </c>
      <c r="K32" s="103">
        <v>-1.137051</v>
      </c>
      <c r="L32" s="103">
        <v>-0.34733599999999998</v>
      </c>
      <c r="M32" s="49">
        <f t="shared" si="0"/>
        <v>-3.5958998547668264E-2</v>
      </c>
      <c r="N32" s="49">
        <f t="shared" si="1"/>
        <v>3.2899139484239726E-2</v>
      </c>
      <c r="O32" s="54"/>
      <c r="P32" s="55" t="s">
        <v>113</v>
      </c>
      <c r="Q32" s="58" t="s">
        <v>85</v>
      </c>
      <c r="R32" s="91">
        <f>[5]!s_pq_pctchange(P32,$Q$18,$Q$19)</f>
        <v>-1.259111839756466</v>
      </c>
    </row>
    <row r="33" spans="1:18">
      <c r="H33" s="95">
        <v>41677</v>
      </c>
      <c r="I33" s="103">
        <v>2212.4830000000002</v>
      </c>
      <c r="J33" s="103">
        <v>5982.5324000000001</v>
      </c>
      <c r="K33" s="103">
        <v>0.455538</v>
      </c>
      <c r="L33" s="103">
        <v>0.64926300000000003</v>
      </c>
      <c r="M33" s="49">
        <f t="shared" si="0"/>
        <v>-3.1567423997702737E-2</v>
      </c>
      <c r="N33" s="49">
        <f t="shared" si="1"/>
        <v>3.960537019777477E-2</v>
      </c>
      <c r="O33" s="54"/>
      <c r="P33" s="55" t="s">
        <v>116</v>
      </c>
      <c r="Q33" s="58" t="s">
        <v>97</v>
      </c>
      <c r="R33" s="91">
        <f>[5]!s_pq_pctchange(P33,$Q$18,$Q$19)</f>
        <v>-3.2250462165916316</v>
      </c>
    </row>
    <row r="34" spans="1:18">
      <c r="H34" s="95">
        <v>41680</v>
      </c>
      <c r="I34" s="103">
        <v>2267.5340000000001</v>
      </c>
      <c r="J34" s="103">
        <v>6167.1022000000003</v>
      </c>
      <c r="K34" s="103">
        <v>2.4882</v>
      </c>
      <c r="L34" s="103">
        <v>3.0851449999999998</v>
      </c>
      <c r="M34" s="49">
        <f t="shared" si="0"/>
        <v>-7.4708855196659041E-3</v>
      </c>
      <c r="N34" s="49">
        <f t="shared" si="1"/>
        <v>7.16787034330999E-2</v>
      </c>
      <c r="O34" s="54"/>
      <c r="P34" s="55" t="s">
        <v>74</v>
      </c>
      <c r="Q34" s="58" t="s">
        <v>75</v>
      </c>
      <c r="R34" s="91">
        <f>[5]!s_pq_pctchange(P34,$Q$18,$Q$19)</f>
        <v>1.5747699481314381</v>
      </c>
    </row>
    <row r="35" spans="1:18">
      <c r="H35" s="95">
        <v>41681</v>
      </c>
      <c r="I35" s="103">
        <v>2285.5619999999999</v>
      </c>
      <c r="J35" s="103">
        <v>6182.3265000000001</v>
      </c>
      <c r="K35" s="103">
        <v>0.79504900000000001</v>
      </c>
      <c r="L35" s="103">
        <v>0.246863</v>
      </c>
      <c r="M35" s="49">
        <f t="shared" si="0"/>
        <v>4.2020448200608129E-4</v>
      </c>
      <c r="N35" s="49">
        <f t="shared" si="1"/>
        <v>7.4324282759590687E-2</v>
      </c>
      <c r="O35" s="54"/>
      <c r="P35" s="55" t="s">
        <v>106</v>
      </c>
      <c r="Q35" s="58" t="s">
        <v>62</v>
      </c>
      <c r="R35" s="91">
        <f>[5]!s_pq_pctchange(P35,$Q$18,$Q$19)</f>
        <v>4.0042962664398107</v>
      </c>
    </row>
    <row r="36" spans="1:18">
      <c r="H36" s="95">
        <v>41682</v>
      </c>
      <c r="I36" s="103">
        <v>2291.2460000000001</v>
      </c>
      <c r="J36" s="103">
        <v>6233.4134000000004</v>
      </c>
      <c r="K36" s="103">
        <v>0.248692</v>
      </c>
      <c r="L36" s="103">
        <v>0.82633800000000002</v>
      </c>
      <c r="M36" s="49">
        <f t="shared" si="0"/>
        <v>2.9081651858837709E-3</v>
      </c>
      <c r="N36" s="49">
        <f t="shared" si="1"/>
        <v>8.3201830265519305E-2</v>
      </c>
      <c r="O36" s="54"/>
      <c r="P36" s="55" t="s">
        <v>66</v>
      </c>
      <c r="Q36" s="58" t="s">
        <v>67</v>
      </c>
      <c r="R36" s="91">
        <f>[5]!s_pq_pctchange(P36,$Q$18,$Q$19)</f>
        <v>6.1803494120217239</v>
      </c>
    </row>
    <row r="37" spans="1:18">
      <c r="H37" s="95">
        <v>41683</v>
      </c>
      <c r="I37" s="103">
        <v>2279.5540000000001</v>
      </c>
      <c r="J37" s="103">
        <v>6118.0352000000003</v>
      </c>
      <c r="K37" s="103">
        <v>-0.51029000000000002</v>
      </c>
      <c r="L37" s="103">
        <v>-1.8509629999999999</v>
      </c>
      <c r="M37" s="49">
        <f t="shared" si="0"/>
        <v>-2.2095752345484554E-3</v>
      </c>
      <c r="N37" s="49">
        <f t="shared" si="1"/>
        <v>6.3152160944254465E-2</v>
      </c>
      <c r="O37" s="54"/>
      <c r="P37" s="55" t="s">
        <v>69</v>
      </c>
      <c r="Q37" s="58" t="s">
        <v>70</v>
      </c>
      <c r="R37" s="91">
        <f>[5]!s_pq_pctchange(P37,$Q$18,$Q$19)</f>
        <v>20.168584156410809</v>
      </c>
    </row>
    <row r="38" spans="1:18">
      <c r="H38" s="95">
        <v>41684</v>
      </c>
      <c r="I38" s="103">
        <v>2295.5749999999998</v>
      </c>
      <c r="J38" s="103">
        <v>6263.1210000000001</v>
      </c>
      <c r="K38" s="103">
        <v>0.70281300000000002</v>
      </c>
      <c r="L38" s="103">
        <v>2.3714439999999999</v>
      </c>
      <c r="M38" s="49">
        <f t="shared" si="0"/>
        <v>4.8030247719297314E-3</v>
      </c>
      <c r="N38" s="49">
        <f t="shared" si="1"/>
        <v>8.8364222782722823E-2</v>
      </c>
      <c r="O38" s="54"/>
      <c r="P38" s="55" t="s">
        <v>93</v>
      </c>
      <c r="Q38" s="58" t="s">
        <v>94</v>
      </c>
      <c r="R38" s="91">
        <f>[5]!s_pq_pctchange(P38,$Q$18,$Q$19)</f>
        <v>11.234648429177607</v>
      </c>
    </row>
    <row r="39" spans="1:18">
      <c r="H39" s="95">
        <v>41687</v>
      </c>
      <c r="I39" s="103">
        <v>2311.6469999999999</v>
      </c>
      <c r="J39" s="103">
        <v>6364.7024000000001</v>
      </c>
      <c r="K39" s="103">
        <v>0.70013000000000003</v>
      </c>
      <c r="L39" s="103">
        <v>1.6218969999999999</v>
      </c>
      <c r="M39" s="49">
        <f t="shared" si="0"/>
        <v>1.1837948141514287E-2</v>
      </c>
      <c r="N39" s="49">
        <f t="shared" si="1"/>
        <v>0.10601637439534217</v>
      </c>
      <c r="O39" s="54"/>
      <c r="P39" s="55" t="s">
        <v>111</v>
      </c>
      <c r="Q39" s="58" t="s">
        <v>79</v>
      </c>
      <c r="R39" s="91">
        <f>[5]!s_pq_pctchange(P39,$Q$18,$Q$19)</f>
        <v>-1.4420875818437318</v>
      </c>
    </row>
    <row r="40" spans="1:18">
      <c r="H40" s="95">
        <v>41688</v>
      </c>
      <c r="I40" s="103">
        <v>2282.442</v>
      </c>
      <c r="J40" s="103">
        <v>6387.0941000000003</v>
      </c>
      <c r="K40" s="103">
        <v>-1.263385</v>
      </c>
      <c r="L40" s="103">
        <v>0.35181099999999998</v>
      </c>
      <c r="M40" s="49">
        <f t="shared" si="0"/>
        <v>-9.4546008451357189E-4</v>
      </c>
      <c r="N40" s="49">
        <f t="shared" si="1"/>
        <v>0.10990745763759224</v>
      </c>
      <c r="O40" s="54"/>
      <c r="P40" s="55" t="s">
        <v>107</v>
      </c>
      <c r="Q40" s="58" t="s">
        <v>63</v>
      </c>
      <c r="R40" s="91">
        <f>[5]!s_pq_pctchange(P40,$Q$18,$Q$19)</f>
        <v>-0.1651109588497901</v>
      </c>
    </row>
    <row r="41" spans="1:18">
      <c r="A41" s="87" t="s">
        <v>31</v>
      </c>
      <c r="H41" s="95">
        <v>41689</v>
      </c>
      <c r="I41" s="103">
        <v>2308.6559999999999</v>
      </c>
      <c r="J41" s="103">
        <v>6420.0877</v>
      </c>
      <c r="K41" s="103">
        <v>1.1485069999999999</v>
      </c>
      <c r="L41" s="103">
        <v>0.516567</v>
      </c>
      <c r="M41" s="49">
        <f t="shared" si="0"/>
        <v>1.0528748552264267E-2</v>
      </c>
      <c r="N41" s="49">
        <f t="shared" si="1"/>
        <v>0.11564086975286259</v>
      </c>
      <c r="O41" s="54"/>
      <c r="P41" s="55" t="s">
        <v>89</v>
      </c>
      <c r="Q41" s="58" t="s">
        <v>90</v>
      </c>
      <c r="R41" s="91">
        <f>[5]!s_pq_pctchange(P41,$Q$18,$Q$19)</f>
        <v>-1.6890490811024117</v>
      </c>
    </row>
    <row r="42" spans="1:18">
      <c r="H42" s="95">
        <v>41690</v>
      </c>
      <c r="I42" s="103">
        <v>2287.4360000000001</v>
      </c>
      <c r="J42" s="103">
        <v>6328.7530999999999</v>
      </c>
      <c r="K42" s="103">
        <v>-0.91914899999999999</v>
      </c>
      <c r="L42" s="103">
        <v>-1.4226380000000001</v>
      </c>
      <c r="M42" s="49">
        <f t="shared" si="0"/>
        <v>1.2404786479220942E-3</v>
      </c>
      <c r="N42" s="49">
        <f t="shared" si="1"/>
        <v>9.976934005669813E-2</v>
      </c>
      <c r="O42" s="54"/>
      <c r="P42" s="55" t="s">
        <v>81</v>
      </c>
      <c r="Q42" s="58" t="s">
        <v>82</v>
      </c>
      <c r="R42" s="91">
        <f>[5]!s_pq_pctchange(P42,$Q$18,$Q$19)</f>
        <v>0.12211725475133051</v>
      </c>
    </row>
    <row r="43" spans="1:18">
      <c r="A43" s="53" t="s">
        <v>29</v>
      </c>
      <c r="H43" s="95">
        <v>41691</v>
      </c>
      <c r="I43" s="103">
        <v>2264.2939999999999</v>
      </c>
      <c r="J43" s="103">
        <v>6329.1578</v>
      </c>
      <c r="K43" s="103">
        <v>-1.0117</v>
      </c>
      <c r="L43" s="103">
        <v>6.3949999999999996E-3</v>
      </c>
      <c r="M43" s="49">
        <f t="shared" si="0"/>
        <v>-8.889075646436484E-3</v>
      </c>
      <c r="N43" s="49">
        <f t="shared" si="1"/>
        <v>9.9839666177007791E-2</v>
      </c>
      <c r="O43" s="54"/>
      <c r="P43" s="55" t="s">
        <v>72</v>
      </c>
      <c r="Q43" s="58" t="s">
        <v>73</v>
      </c>
      <c r="R43" s="91">
        <f>[5]!s_pq_pctchange(P43,$Q$18,$Q$19)</f>
        <v>-2.4111742887298782</v>
      </c>
    </row>
    <row r="44" spans="1:18">
      <c r="H44" s="95">
        <v>41694</v>
      </c>
      <c r="I44" s="103">
        <v>2214.509</v>
      </c>
      <c r="J44" s="103">
        <v>6417.4556000000002</v>
      </c>
      <c r="K44" s="103">
        <v>-2.198699</v>
      </c>
      <c r="L44" s="103">
        <v>1.3950959999999999</v>
      </c>
      <c r="M44" s="49">
        <f t="shared" si="0"/>
        <v>-3.0680617455469239E-2</v>
      </c>
      <c r="N44" s="49">
        <f t="shared" si="1"/>
        <v>0.11518348062198247</v>
      </c>
      <c r="O44" s="54"/>
      <c r="P44" s="55" t="s">
        <v>115</v>
      </c>
      <c r="Q44" s="58" t="s">
        <v>96</v>
      </c>
      <c r="R44" s="91">
        <f>[5]!s_pq_pctchange(P44,$Q$18,$Q$19)</f>
        <v>7.1496748366364216</v>
      </c>
    </row>
    <row r="45" spans="1:18">
      <c r="H45" s="95">
        <v>41695</v>
      </c>
      <c r="I45" s="103">
        <v>2157.9090000000001</v>
      </c>
      <c r="J45" s="103">
        <v>6228.2812999999996</v>
      </c>
      <c r="K45" s="103">
        <v>-2.5558709999999998</v>
      </c>
      <c r="L45" s="103">
        <v>-2.9478080000000002</v>
      </c>
      <c r="M45" s="49">
        <f t="shared" si="0"/>
        <v>-5.545517337374295E-2</v>
      </c>
      <c r="N45" s="49">
        <f t="shared" si="1"/>
        <v>8.231000747816708E-2</v>
      </c>
      <c r="O45" s="54"/>
      <c r="P45" s="55" t="s">
        <v>103</v>
      </c>
      <c r="Q45" s="58" t="s">
        <v>104</v>
      </c>
      <c r="R45" s="91">
        <f>[5]!s_pq_pctchange(P45,$Q$18,$Q$19)</f>
        <v>-1.1568844673516598</v>
      </c>
    </row>
    <row r="46" spans="1:18">
      <c r="H46" s="95">
        <v>41696</v>
      </c>
      <c r="I46" s="103">
        <v>2163.4050000000002</v>
      </c>
      <c r="J46" s="103">
        <v>6265.0762000000004</v>
      </c>
      <c r="K46" s="103">
        <v>0.254691</v>
      </c>
      <c r="L46" s="103">
        <v>0.59077100000000005</v>
      </c>
      <c r="M46" s="49">
        <f t="shared" si="0"/>
        <v>-5.3049502714258234E-2</v>
      </c>
      <c r="N46" s="49">
        <f t="shared" si="1"/>
        <v>8.8703984656776536E-2</v>
      </c>
      <c r="O46" s="54"/>
      <c r="P46" s="55" t="s">
        <v>100</v>
      </c>
      <c r="Q46" s="58" t="s">
        <v>101</v>
      </c>
      <c r="R46" s="91">
        <f>[5]!s_pq_pctchange(P46,$Q$18,$Q$19)</f>
        <v>1.2762398192333269</v>
      </c>
    </row>
    <row r="47" spans="1:18">
      <c r="H47" s="95">
        <v>41697</v>
      </c>
      <c r="I47" s="103">
        <v>2154.1080000000002</v>
      </c>
      <c r="J47" s="103">
        <v>6067.6904000000004</v>
      </c>
      <c r="K47" s="103">
        <v>-0.42973899999999998</v>
      </c>
      <c r="L47" s="103">
        <v>-3.1505730000000001</v>
      </c>
      <c r="M47" s="49">
        <f t="shared" si="0"/>
        <v>-5.7118920494685588E-2</v>
      </c>
      <c r="N47" s="49">
        <f t="shared" si="1"/>
        <v>5.4403570724913086E-2</v>
      </c>
      <c r="O47" s="54"/>
      <c r="P47" s="55" t="s">
        <v>110</v>
      </c>
      <c r="Q47" s="58" t="s">
        <v>78</v>
      </c>
      <c r="R47" s="91">
        <f>[5]!s_pq_pctchange(P47,$Q$18,$Q$19)</f>
        <v>2.4726457900725585</v>
      </c>
    </row>
    <row r="48" spans="1:18">
      <c r="H48" s="95">
        <v>41698</v>
      </c>
      <c r="I48" s="103">
        <v>2178.971</v>
      </c>
      <c r="J48" s="103">
        <v>6076.2493000000004</v>
      </c>
      <c r="K48" s="103">
        <v>1.1542129999999999</v>
      </c>
      <c r="L48" s="103">
        <v>0.14105699999999999</v>
      </c>
      <c r="M48" s="49">
        <f t="shared" si="0"/>
        <v>-4.6236062123730881E-2</v>
      </c>
      <c r="N48" s="49">
        <f t="shared" si="1"/>
        <v>5.5890880413864474E-2</v>
      </c>
      <c r="O48" s="54"/>
      <c r="P48" s="55" t="s">
        <v>76</v>
      </c>
      <c r="Q48" s="58" t="s">
        <v>77</v>
      </c>
      <c r="R48" s="91">
        <f>[5]!s_pq_pctchange(P48,$Q$18,$Q$19)</f>
        <v>-0.81433650068990504</v>
      </c>
    </row>
    <row r="49" spans="8:18">
      <c r="H49" s="95">
        <v>41701</v>
      </c>
      <c r="I49" s="103">
        <v>2190.37</v>
      </c>
      <c r="J49" s="103">
        <v>6182.223</v>
      </c>
      <c r="K49" s="103">
        <v>0.52313699999999996</v>
      </c>
      <c r="L49" s="103">
        <v>1.7440640000000001</v>
      </c>
      <c r="M49" s="49">
        <f t="shared" si="0"/>
        <v>-4.124657161291112E-2</v>
      </c>
      <c r="N49" s="49">
        <f t="shared" si="1"/>
        <v>7.4306297206212735E-2</v>
      </c>
      <c r="O49" s="54"/>
      <c r="P49" s="55" t="s">
        <v>98</v>
      </c>
      <c r="Q49" s="58" t="s">
        <v>99</v>
      </c>
      <c r="R49" s="91">
        <f>[5]!s_pq_pctchange(P49,$Q$18,$Q$19)</f>
        <v>-0.23608655920552835</v>
      </c>
    </row>
    <row r="50" spans="8:18">
      <c r="H50" s="95">
        <v>41702</v>
      </c>
      <c r="I50" s="103">
        <v>2184.2730000000001</v>
      </c>
      <c r="J50" s="103">
        <v>6141.3477999999996</v>
      </c>
      <c r="K50" s="103">
        <v>-0.27835500000000002</v>
      </c>
      <c r="L50" s="103">
        <v>-0.66117300000000001</v>
      </c>
      <c r="M50" s="49">
        <f t="shared" si="0"/>
        <v>-4.3915307786651536E-2</v>
      </c>
      <c r="N50" s="49">
        <f t="shared" si="1"/>
        <v>6.7203272168202322E-2</v>
      </c>
      <c r="O50" s="54"/>
      <c r="P50" s="55" t="s">
        <v>105</v>
      </c>
      <c r="Q50" s="58" t="s">
        <v>61</v>
      </c>
      <c r="R50" s="91">
        <f>[5]!s_pq_pctchange(P50,$Q$18,$Q$19)</f>
        <v>4.4899733316350998</v>
      </c>
    </row>
    <row r="51" spans="8:18">
      <c r="H51" s="95">
        <v>41703</v>
      </c>
      <c r="I51" s="103">
        <v>2163.9760000000001</v>
      </c>
      <c r="J51" s="103">
        <v>6087.4326000000001</v>
      </c>
      <c r="K51" s="103">
        <v>-0.929234</v>
      </c>
      <c r="L51" s="103">
        <v>-0.87790500000000005</v>
      </c>
      <c r="M51" s="49">
        <f t="shared" si="0"/>
        <v>-5.2799568590065071E-2</v>
      </c>
      <c r="N51" s="49">
        <f t="shared" si="1"/>
        <v>5.7834241178033929E-2</v>
      </c>
      <c r="O51" s="54"/>
      <c r="P51" s="55" t="s">
        <v>112</v>
      </c>
      <c r="Q51" s="58" t="s">
        <v>80</v>
      </c>
      <c r="R51" s="91">
        <f>[5]!s_pq_pctchange(P51,$Q$18,$Q$19)</f>
        <v>-0.44711363515452796</v>
      </c>
    </row>
    <row r="52" spans="8:18">
      <c r="H52" s="95">
        <v>41704</v>
      </c>
      <c r="I52" s="103">
        <v>2173.634</v>
      </c>
      <c r="J52" s="103">
        <v>6052.9605000000001</v>
      </c>
      <c r="K52" s="103">
        <v>0.44630799999999998</v>
      </c>
      <c r="L52" s="103">
        <v>-0.56628299999999998</v>
      </c>
      <c r="M52" s="49">
        <f t="shared" si="0"/>
        <v>-4.8572136415883316E-2</v>
      </c>
      <c r="N52" s="49">
        <f t="shared" si="1"/>
        <v>5.184390499832614E-2</v>
      </c>
      <c r="O52" s="54"/>
      <c r="P52" s="54"/>
      <c r="R52" s="130">
        <f>SUM(R23:R51)</f>
        <v>47.994589595482076</v>
      </c>
    </row>
    <row r="53" spans="8:18">
      <c r="H53" s="95">
        <v>41705</v>
      </c>
      <c r="I53" s="103">
        <v>2168.3580000000002</v>
      </c>
      <c r="J53" s="103">
        <v>6112.6400999999996</v>
      </c>
      <c r="K53" s="103">
        <v>-0.242727</v>
      </c>
      <c r="L53" s="103">
        <v>0.98595699999999997</v>
      </c>
      <c r="M53" s="49">
        <f t="shared" si="0"/>
        <v>-5.0881510214908166E-2</v>
      </c>
      <c r="N53" s="49">
        <f t="shared" si="1"/>
        <v>6.2214635736241419E-2</v>
      </c>
      <c r="O53" s="54"/>
      <c r="P53" s="54"/>
    </row>
    <row r="54" spans="8:18">
      <c r="H54" s="95">
        <v>41708</v>
      </c>
      <c r="I54" s="103">
        <v>2097.7869999999998</v>
      </c>
      <c r="J54" s="103">
        <v>5950.6224000000002</v>
      </c>
      <c r="K54" s="103">
        <v>-3.2545820000000001</v>
      </c>
      <c r="L54" s="103">
        <v>-2.6505359999999998</v>
      </c>
      <c r="M54" s="49">
        <f t="shared" si="0"/>
        <v>-8.1771354485376424E-2</v>
      </c>
      <c r="N54" s="49">
        <f t="shared" si="1"/>
        <v>3.406025900656573E-2</v>
      </c>
      <c r="O54" s="54"/>
      <c r="P54" s="54"/>
    </row>
    <row r="55" spans="8:18">
      <c r="H55" s="95">
        <v>41709</v>
      </c>
      <c r="I55" s="103">
        <v>2108.6610000000001</v>
      </c>
      <c r="J55" s="103">
        <v>5976.6143000000002</v>
      </c>
      <c r="K55" s="103">
        <v>0.51835600000000004</v>
      </c>
      <c r="L55" s="103">
        <v>0.43679299999999999</v>
      </c>
      <c r="M55" s="49">
        <f t="shared" si="0"/>
        <v>-7.7011663300653566E-2</v>
      </c>
      <c r="N55" s="49">
        <f t="shared" si="1"/>
        <v>3.8576961468827831E-2</v>
      </c>
      <c r="O55" s="54"/>
      <c r="P55" s="54"/>
    </row>
    <row r="56" spans="8:18">
      <c r="H56" s="95">
        <v>41710</v>
      </c>
      <c r="I56" s="103">
        <v>2114.134</v>
      </c>
      <c r="J56" s="103">
        <v>5958.6571999999996</v>
      </c>
      <c r="K56" s="103">
        <v>0.25954899999999997</v>
      </c>
      <c r="L56" s="103">
        <v>-0.300456</v>
      </c>
      <c r="M56" s="49">
        <f t="shared" si="0"/>
        <v>-7.4616060040217036E-2</v>
      </c>
      <c r="N56" s="49">
        <f t="shared" si="1"/>
        <v>3.5456494023774265E-2</v>
      </c>
      <c r="O56" s="54"/>
      <c r="P56" s="54"/>
    </row>
    <row r="57" spans="8:18">
      <c r="H57" s="95">
        <v>41711</v>
      </c>
      <c r="I57" s="103">
        <v>2140.3330000000001</v>
      </c>
      <c r="J57" s="103">
        <v>6040.9888000000001</v>
      </c>
      <c r="K57" s="103">
        <v>1.239231</v>
      </c>
      <c r="L57" s="103">
        <v>1.3817140000000001</v>
      </c>
      <c r="M57" s="49">
        <f t="shared" si="0"/>
        <v>-6.3148417098470411E-2</v>
      </c>
      <c r="N57" s="49">
        <f t="shared" si="1"/>
        <v>4.9763541236251596E-2</v>
      </c>
      <c r="O57" s="54"/>
      <c r="P57" s="54"/>
    </row>
    <row r="58" spans="8:18">
      <c r="H58" s="95">
        <v>41712</v>
      </c>
      <c r="I58" s="103">
        <v>2122.8359999999998</v>
      </c>
      <c r="J58" s="103">
        <v>6009.2986000000001</v>
      </c>
      <c r="K58" s="103">
        <v>-0.81749000000000005</v>
      </c>
      <c r="L58" s="103">
        <v>-0.524586</v>
      </c>
      <c r="M58" s="49">
        <f t="shared" si="0"/>
        <v>-7.0807081496033097E-2</v>
      </c>
      <c r="N58" s="49">
        <f t="shared" si="1"/>
        <v>4.4256625452119502E-2</v>
      </c>
      <c r="O58" s="54"/>
      <c r="P58" s="54"/>
    </row>
    <row r="59" spans="8:18">
      <c r="H59" s="95">
        <v>41715</v>
      </c>
      <c r="I59" s="103">
        <v>2143.038</v>
      </c>
      <c r="J59" s="103">
        <v>6140.5006000000003</v>
      </c>
      <c r="K59" s="103">
        <v>0.95165100000000002</v>
      </c>
      <c r="L59" s="103">
        <v>2.183316</v>
      </c>
      <c r="M59" s="49">
        <f t="shared" si="0"/>
        <v>-6.1964403427817949E-2</v>
      </c>
      <c r="N59" s="49">
        <f t="shared" si="1"/>
        <v>6.7056051290697249E-2</v>
      </c>
      <c r="O59" s="54"/>
      <c r="P59" s="54"/>
    </row>
    <row r="60" spans="8:18">
      <c r="H60" s="95">
        <v>41716</v>
      </c>
      <c r="I60" s="103">
        <v>2138.1329999999998</v>
      </c>
      <c r="J60" s="103">
        <v>6164.4273999999996</v>
      </c>
      <c r="K60" s="103">
        <v>-0.228881</v>
      </c>
      <c r="L60" s="103">
        <v>0.389656</v>
      </c>
      <c r="M60" s="49">
        <f t="shared" si="0"/>
        <v>-6.4111385703067736E-2</v>
      </c>
      <c r="N60" s="49">
        <f t="shared" si="1"/>
        <v>7.1213894175367276E-2</v>
      </c>
      <c r="O60" s="54"/>
      <c r="P60" s="54"/>
    </row>
    <row r="61" spans="8:18">
      <c r="H61" s="95">
        <v>41717</v>
      </c>
      <c r="I61" s="103">
        <v>2120.87</v>
      </c>
      <c r="J61" s="103">
        <v>6135.0311000000002</v>
      </c>
      <c r="K61" s="103">
        <v>-0.80738699999999997</v>
      </c>
      <c r="L61" s="103">
        <v>-0.47687000000000002</v>
      </c>
      <c r="M61" s="49">
        <f t="shared" si="0"/>
        <v>-7.1667625258141188E-2</v>
      </c>
      <c r="N61" s="49">
        <f t="shared" si="1"/>
        <v>6.6105597337067667E-2</v>
      </c>
      <c r="O61" s="54"/>
      <c r="P61" s="54"/>
    </row>
    <row r="62" spans="8:18">
      <c r="H62" s="95">
        <v>41718</v>
      </c>
      <c r="I62" s="103">
        <v>2086.9670000000001</v>
      </c>
      <c r="J62" s="103">
        <v>5985.2307000000001</v>
      </c>
      <c r="K62" s="103">
        <v>-1.5985419999999999</v>
      </c>
      <c r="L62" s="103">
        <v>-2.4417219999999999</v>
      </c>
      <c r="M62" s="49">
        <f t="shared" si="0"/>
        <v>-8.6507409167986271E-2</v>
      </c>
      <c r="N62" s="49">
        <f t="shared" si="1"/>
        <v>4.0074263131878229E-2</v>
      </c>
      <c r="O62" s="54"/>
      <c r="P62" s="54"/>
    </row>
    <row r="63" spans="8:18">
      <c r="H63" s="95">
        <v>41719</v>
      </c>
      <c r="I63" s="103">
        <v>2158.7979999999998</v>
      </c>
      <c r="J63" s="103">
        <v>6046.1116000000002</v>
      </c>
      <c r="K63" s="103">
        <v>3.4418850000000001</v>
      </c>
      <c r="L63" s="103">
        <v>1.0171859999999999</v>
      </c>
      <c r="M63" s="49">
        <f t="shared" si="0"/>
        <v>-5.5066046514885336E-2</v>
      </c>
      <c r="N63" s="49">
        <f t="shared" si="1"/>
        <v>5.0653747930401671E-2</v>
      </c>
      <c r="O63" s="54"/>
      <c r="P63" s="54"/>
    </row>
    <row r="64" spans="8:18">
      <c r="H64" s="95">
        <v>41722</v>
      </c>
      <c r="I64" s="103">
        <v>2176.5540000000001</v>
      </c>
      <c r="J64" s="103">
        <v>6023.7031999999999</v>
      </c>
      <c r="K64" s="103">
        <v>0.82249499999999998</v>
      </c>
      <c r="L64" s="103">
        <v>-0.37062499999999998</v>
      </c>
      <c r="M64" s="49">
        <f t="shared" si="0"/>
        <v>-4.7294014449781541E-2</v>
      </c>
      <c r="N64" s="49">
        <f t="shared" si="1"/>
        <v>4.675976267132631E-2</v>
      </c>
      <c r="O64" s="54"/>
      <c r="P64" s="54"/>
    </row>
    <row r="65" spans="8:16">
      <c r="H65" s="95">
        <v>41723</v>
      </c>
      <c r="I65" s="103">
        <v>2174.44</v>
      </c>
      <c r="J65" s="103">
        <v>6000.0715</v>
      </c>
      <c r="K65" s="103">
        <v>-9.7126000000000004E-2</v>
      </c>
      <c r="L65" s="103">
        <v>-0.39231199999999999</v>
      </c>
      <c r="M65" s="49">
        <f t="shared" si="0"/>
        <v>-4.8219339736199074E-2</v>
      </c>
      <c r="N65" s="49">
        <f t="shared" si="1"/>
        <v>4.2653200335466268E-2</v>
      </c>
      <c r="O65" s="54"/>
      <c r="P65" s="54"/>
    </row>
    <row r="66" spans="8:16">
      <c r="H66" s="95">
        <v>41724</v>
      </c>
      <c r="I66" s="103">
        <v>2171.047</v>
      </c>
      <c r="J66" s="103">
        <v>6067.7160000000003</v>
      </c>
      <c r="K66" s="103">
        <v>-0.15604000000000001</v>
      </c>
      <c r="L66" s="103">
        <v>1.1273949999999999</v>
      </c>
      <c r="M66" s="49">
        <f t="shared" si="0"/>
        <v>-4.9704499952289205E-2</v>
      </c>
      <c r="N66" s="49">
        <f t="shared" si="1"/>
        <v>5.440801932555539E-2</v>
      </c>
      <c r="O66" s="54"/>
      <c r="P66" s="54"/>
    </row>
    <row r="67" spans="8:16">
      <c r="H67" s="95">
        <v>41725</v>
      </c>
      <c r="I67" s="103">
        <v>2155.7069999999999</v>
      </c>
      <c r="J67" s="103">
        <v>5950.2115000000003</v>
      </c>
      <c r="K67" s="103">
        <v>-0.70657199999999998</v>
      </c>
      <c r="L67" s="103">
        <v>-1.9365520000000001</v>
      </c>
      <c r="M67" s="49">
        <f t="shared" si="0"/>
        <v>-5.6419017404344407E-2</v>
      </c>
      <c r="N67" s="49">
        <f t="shared" si="1"/>
        <v>3.3988855490787895E-2</v>
      </c>
      <c r="O67" s="54"/>
      <c r="P67" s="54"/>
    </row>
    <row r="68" spans="8:16">
      <c r="H68" s="95">
        <v>41726</v>
      </c>
      <c r="I68" s="103">
        <v>2151.9650000000001</v>
      </c>
      <c r="J68" s="103">
        <v>5794.7869000000001</v>
      </c>
      <c r="K68" s="103">
        <v>-0.17358599999999999</v>
      </c>
      <c r="L68" s="103">
        <v>-2.612085</v>
      </c>
      <c r="M68" s="49">
        <f t="shared" si="0"/>
        <v>-5.8056939458163703E-2</v>
      </c>
      <c r="N68" s="49">
        <f t="shared" si="1"/>
        <v>6.9801845773063143E-3</v>
      </c>
      <c r="O68" s="54"/>
      <c r="P68" s="54"/>
    </row>
    <row r="69" spans="8:16">
      <c r="H69" s="95">
        <v>41729</v>
      </c>
      <c r="I69" s="103">
        <v>2146.3049999999998</v>
      </c>
      <c r="J69" s="103">
        <v>5761.8203000000003</v>
      </c>
      <c r="K69" s="103">
        <v>-0.263015</v>
      </c>
      <c r="L69" s="103">
        <v>-0.56890099999999999</v>
      </c>
      <c r="M69" s="49">
        <f t="shared" si="0"/>
        <v>-6.0534395049991252E-2</v>
      </c>
      <c r="N69" s="49">
        <f t="shared" si="1"/>
        <v>1.2514643455259211E-3</v>
      </c>
      <c r="O69" s="54"/>
      <c r="P69" s="54"/>
    </row>
    <row r="70" spans="8:16">
      <c r="H70" s="95">
        <v>41730</v>
      </c>
      <c r="I70" s="103">
        <v>2163.1149999999998</v>
      </c>
      <c r="J70" s="103">
        <v>5827.6571999999996</v>
      </c>
      <c r="K70" s="103">
        <v>0.78320599999999996</v>
      </c>
      <c r="L70" s="103">
        <v>1.142641</v>
      </c>
      <c r="M70" s="49">
        <f t="shared" ref="M70:M133" si="2">I70/$I$5-1</f>
        <v>-5.3176439484864391E-2</v>
      </c>
      <c r="N70" s="49">
        <f t="shared" ref="N70:N133" si="3">J70/$J$5-1</f>
        <v>1.2692170424639437E-2</v>
      </c>
      <c r="O70" s="54"/>
      <c r="P70" s="54"/>
    </row>
    <row r="71" spans="8:16">
      <c r="H71" s="95">
        <v>41731</v>
      </c>
      <c r="I71" s="103">
        <v>2180.7269999999999</v>
      </c>
      <c r="J71" s="103">
        <v>5765.7272999999996</v>
      </c>
      <c r="K71" s="103">
        <v>0.81419600000000003</v>
      </c>
      <c r="L71" s="103">
        <v>-1.062689</v>
      </c>
      <c r="M71" s="49">
        <f t="shared" si="2"/>
        <v>-4.5467438092061552E-2</v>
      </c>
      <c r="N71" s="49">
        <f t="shared" si="3"/>
        <v>1.9303972638602396E-3</v>
      </c>
      <c r="O71" s="54"/>
      <c r="P71" s="54"/>
    </row>
    <row r="72" spans="8:16">
      <c r="H72" s="95">
        <v>41732</v>
      </c>
      <c r="I72" s="103">
        <v>2165.0079999999998</v>
      </c>
      <c r="J72" s="103">
        <v>5750.3329000000003</v>
      </c>
      <c r="K72" s="103">
        <v>-0.72081499999999998</v>
      </c>
      <c r="L72" s="103">
        <v>-0.26699800000000001</v>
      </c>
      <c r="M72" s="49">
        <f t="shared" si="2"/>
        <v>-5.2347848771908678E-2</v>
      </c>
      <c r="N72" s="49">
        <f t="shared" si="3"/>
        <v>-7.4474092861676056E-4</v>
      </c>
      <c r="O72" s="54"/>
      <c r="P72" s="54"/>
    </row>
    <row r="73" spans="8:16">
      <c r="H73" s="95">
        <v>41733</v>
      </c>
      <c r="I73" s="103">
        <v>2185.4720000000002</v>
      </c>
      <c r="J73" s="103">
        <v>5815.8590000000004</v>
      </c>
      <c r="K73" s="103">
        <v>0.94521599999999995</v>
      </c>
      <c r="L73" s="103">
        <v>1.139518</v>
      </c>
      <c r="M73" s="49">
        <f t="shared" si="2"/>
        <v>-4.3390489897146001E-2</v>
      </c>
      <c r="N73" s="49">
        <f t="shared" si="3"/>
        <v>1.0641956358324212E-2</v>
      </c>
      <c r="O73" s="54"/>
      <c r="P73" s="54"/>
    </row>
    <row r="74" spans="8:16">
      <c r="H74" s="95">
        <v>41737</v>
      </c>
      <c r="I74" s="103">
        <v>2237.3159999999998</v>
      </c>
      <c r="J74" s="103">
        <v>5901.3576999999996</v>
      </c>
      <c r="K74" s="103">
        <v>2.3722110000000001</v>
      </c>
      <c r="L74" s="103">
        <v>1.4700960000000001</v>
      </c>
      <c r="M74" s="49">
        <f t="shared" si="2"/>
        <v>-2.069769701681079E-2</v>
      </c>
      <c r="N74" s="49">
        <f t="shared" si="3"/>
        <v>2.5499361504166318E-2</v>
      </c>
      <c r="O74" s="54"/>
      <c r="P74" s="54"/>
    </row>
    <row r="75" spans="8:16">
      <c r="H75" s="95">
        <v>41738</v>
      </c>
      <c r="I75" s="103">
        <v>2238.62</v>
      </c>
      <c r="J75" s="103">
        <v>5964.3191999999999</v>
      </c>
      <c r="K75" s="103">
        <v>5.8284000000000002E-2</v>
      </c>
      <c r="L75" s="103">
        <v>1.066899</v>
      </c>
      <c r="M75" s="49">
        <f t="shared" si="2"/>
        <v>-2.0126919262085874E-2</v>
      </c>
      <c r="N75" s="49">
        <f t="shared" si="3"/>
        <v>3.6440399368952159E-2</v>
      </c>
      <c r="O75" s="54"/>
      <c r="P75" s="54"/>
    </row>
    <row r="76" spans="8:16">
      <c r="H76" s="95">
        <v>41739</v>
      </c>
      <c r="I76" s="103">
        <v>2273.761</v>
      </c>
      <c r="J76" s="103">
        <v>5975.3825999999999</v>
      </c>
      <c r="K76" s="103">
        <v>1.5697620000000001</v>
      </c>
      <c r="L76" s="103">
        <v>0.18549299999999999</v>
      </c>
      <c r="M76" s="49">
        <f t="shared" si="2"/>
        <v>-4.7452466556537898E-3</v>
      </c>
      <c r="N76" s="49">
        <f t="shared" si="3"/>
        <v>3.8362924694957279E-2</v>
      </c>
      <c r="O76" s="54"/>
      <c r="P76" s="54"/>
    </row>
    <row r="77" spans="8:16">
      <c r="H77" s="95">
        <v>41740</v>
      </c>
      <c r="I77" s="103">
        <v>2270.6660000000002</v>
      </c>
      <c r="J77" s="103">
        <v>6003.1000999999997</v>
      </c>
      <c r="K77" s="103">
        <v>-0.13611799999999999</v>
      </c>
      <c r="L77" s="103">
        <v>0.463862</v>
      </c>
      <c r="M77" s="49">
        <f t="shared" si="2"/>
        <v>-6.0999683971211249E-3</v>
      </c>
      <c r="N77" s="49">
        <f t="shared" si="3"/>
        <v>4.317949064426263E-2</v>
      </c>
      <c r="O77" s="54"/>
      <c r="P77" s="54"/>
    </row>
    <row r="78" spans="8:16">
      <c r="H78" s="95">
        <v>41743</v>
      </c>
      <c r="I78" s="103">
        <v>2268.6129999999998</v>
      </c>
      <c r="J78" s="103">
        <v>6029.7694000000001</v>
      </c>
      <c r="K78" s="103">
        <v>-9.0413999999999994E-2</v>
      </c>
      <c r="L78" s="103">
        <v>0.44425900000000001</v>
      </c>
      <c r="M78" s="49">
        <f t="shared" si="2"/>
        <v>-6.9985931904112952E-3</v>
      </c>
      <c r="N78" s="49">
        <f t="shared" si="3"/>
        <v>4.7813907250082721E-2</v>
      </c>
      <c r="O78" s="54"/>
      <c r="P78" s="54"/>
    </row>
    <row r="79" spans="8:16">
      <c r="H79" s="95">
        <v>41744</v>
      </c>
      <c r="I79" s="103">
        <v>2229.4630000000002</v>
      </c>
      <c r="J79" s="103">
        <v>5996.0335999999998</v>
      </c>
      <c r="K79" s="103">
        <v>-1.725724</v>
      </c>
      <c r="L79" s="103">
        <v>-0.55948699999999996</v>
      </c>
      <c r="M79" s="49">
        <f t="shared" si="2"/>
        <v>-2.4135057222220646E-2</v>
      </c>
      <c r="N79" s="49">
        <f t="shared" si="3"/>
        <v>4.1951520470878911E-2</v>
      </c>
      <c r="O79" s="54"/>
      <c r="P79" s="54"/>
    </row>
    <row r="80" spans="8:16">
      <c r="H80" s="95">
        <v>41745</v>
      </c>
      <c r="I80" s="103">
        <v>2232.5259999999998</v>
      </c>
      <c r="J80" s="103">
        <v>5979.6719000000003</v>
      </c>
      <c r="K80" s="103">
        <v>0.13738700000000001</v>
      </c>
      <c r="L80" s="103">
        <v>-0.27287499999999998</v>
      </c>
      <c r="M80" s="49">
        <f t="shared" si="2"/>
        <v>-2.2794342296820203E-2</v>
      </c>
      <c r="N80" s="49">
        <f t="shared" si="3"/>
        <v>3.9108291208039381E-2</v>
      </c>
      <c r="O80" s="54"/>
      <c r="P80" s="54"/>
    </row>
    <row r="81" spans="1:16">
      <c r="H81" s="95">
        <v>41746</v>
      </c>
      <c r="I81" s="103">
        <v>2224.8029999999999</v>
      </c>
      <c r="J81" s="103">
        <v>5961.9552999999996</v>
      </c>
      <c r="K81" s="103">
        <v>-0.34593099999999999</v>
      </c>
      <c r="L81" s="103">
        <v>-0.29627999999999999</v>
      </c>
      <c r="M81" s="49">
        <f t="shared" si="2"/>
        <v>-2.6174799811958471E-2</v>
      </c>
      <c r="N81" s="49">
        <f t="shared" si="3"/>
        <v>3.6029616280738308E-2</v>
      </c>
      <c r="O81" s="54"/>
      <c r="P81" s="54"/>
    </row>
    <row r="82" spans="1:16">
      <c r="A82" s="87" t="s">
        <v>31</v>
      </c>
      <c r="H82" s="95">
        <v>41747</v>
      </c>
      <c r="I82" s="103">
        <v>2224.4789999999998</v>
      </c>
      <c r="J82" s="103">
        <v>5986.3899000000001</v>
      </c>
      <c r="K82" s="103">
        <v>-1.4563E-2</v>
      </c>
      <c r="L82" s="103">
        <v>0.40984199999999998</v>
      </c>
      <c r="M82" s="49">
        <f t="shared" si="2"/>
        <v>-2.631661882463554E-2</v>
      </c>
      <c r="N82" s="49">
        <f t="shared" si="3"/>
        <v>4.0275701329711033E-2</v>
      </c>
      <c r="O82" s="54"/>
      <c r="P82" s="54"/>
    </row>
    <row r="83" spans="1:16">
      <c r="H83" s="95">
        <v>41750</v>
      </c>
      <c r="I83" s="103">
        <v>2187.248</v>
      </c>
      <c r="J83" s="103">
        <v>5898.2047000000002</v>
      </c>
      <c r="K83" s="103">
        <v>-1.6736949999999999</v>
      </c>
      <c r="L83" s="103">
        <v>-1.473095</v>
      </c>
      <c r="M83" s="49">
        <f t="shared" si="2"/>
        <v>-4.2613111605434906E-2</v>
      </c>
      <c r="N83" s="49">
        <f t="shared" si="3"/>
        <v>2.4951453776624E-2</v>
      </c>
      <c r="O83" s="54"/>
      <c r="P83" s="54"/>
    </row>
    <row r="84" spans="1:16">
      <c r="H84" s="95">
        <v>41751</v>
      </c>
      <c r="I84" s="103">
        <v>2196.7950000000001</v>
      </c>
      <c r="J84" s="103">
        <v>5830.7647999999999</v>
      </c>
      <c r="K84" s="103">
        <v>0.43648500000000001</v>
      </c>
      <c r="L84" s="103">
        <v>-1.143397</v>
      </c>
      <c r="M84" s="49">
        <f t="shared" si="2"/>
        <v>-3.8434265574485149E-2</v>
      </c>
      <c r="N84" s="49">
        <f t="shared" si="3"/>
        <v>1.3232188836980407E-2</v>
      </c>
      <c r="O84" s="54"/>
      <c r="P84" s="54"/>
    </row>
    <row r="85" spans="1:16">
      <c r="H85" s="95">
        <v>41752</v>
      </c>
      <c r="I85" s="103">
        <v>2194.6680000000001</v>
      </c>
      <c r="J85" s="103">
        <v>5806.2474000000002</v>
      </c>
      <c r="K85" s="103">
        <v>-9.6823000000000006E-2</v>
      </c>
      <c r="L85" s="103">
        <v>-0.420483</v>
      </c>
      <c r="M85" s="49">
        <f t="shared" si="2"/>
        <v>-3.9365281129929763E-2</v>
      </c>
      <c r="N85" s="49">
        <f t="shared" si="3"/>
        <v>8.9717153453054976E-3</v>
      </c>
      <c r="O85" s="54"/>
      <c r="P85" s="54"/>
    </row>
    <row r="86" spans="1:16">
      <c r="H86" s="95">
        <v>41753</v>
      </c>
      <c r="I86" s="103">
        <v>2190.4740000000002</v>
      </c>
      <c r="J86" s="103">
        <v>5735.3114999999998</v>
      </c>
      <c r="K86" s="103">
        <v>-0.19109999999999999</v>
      </c>
      <c r="L86" s="103">
        <v>-1.2217169999999999</v>
      </c>
      <c r="M86" s="49">
        <f t="shared" si="2"/>
        <v>-4.1201049460693695E-2</v>
      </c>
      <c r="N86" s="49">
        <f t="shared" si="3"/>
        <v>-3.3550616195484606E-3</v>
      </c>
      <c r="O86" s="54"/>
      <c r="P86" s="54"/>
    </row>
    <row r="87" spans="1:16">
      <c r="H87" s="95">
        <v>41754</v>
      </c>
      <c r="I87" s="103">
        <v>2167.826</v>
      </c>
      <c r="J87" s="103">
        <v>5627.9727000000003</v>
      </c>
      <c r="K87" s="103">
        <v>-1.0339309999999999</v>
      </c>
      <c r="L87" s="103">
        <v>-1.871543</v>
      </c>
      <c r="M87" s="49">
        <f t="shared" si="2"/>
        <v>-5.1114373532019974E-2</v>
      </c>
      <c r="N87" s="49">
        <f t="shared" si="3"/>
        <v>-2.2007696565676693E-2</v>
      </c>
      <c r="O87" s="54"/>
      <c r="P87" s="54"/>
    </row>
    <row r="88" spans="1:16">
      <c r="H88" s="95">
        <v>41757</v>
      </c>
      <c r="I88" s="103">
        <v>2134.9690000000001</v>
      </c>
      <c r="J88" s="103">
        <v>5433.8437000000004</v>
      </c>
      <c r="K88" s="103">
        <v>-1.515666</v>
      </c>
      <c r="L88" s="103">
        <v>-3.4493589999999998</v>
      </c>
      <c r="M88" s="49">
        <f t="shared" si="2"/>
        <v>-6.5496309641679296E-2</v>
      </c>
      <c r="N88" s="49">
        <f t="shared" si="3"/>
        <v>-5.5742165084580853E-2</v>
      </c>
      <c r="O88" s="54"/>
      <c r="P88" s="54"/>
    </row>
    <row r="89" spans="1:16">
      <c r="H89" s="95">
        <v>41758</v>
      </c>
      <c r="I89" s="103">
        <v>2158.4699999999998</v>
      </c>
      <c r="J89" s="103">
        <v>5502.0780000000004</v>
      </c>
      <c r="K89" s="103">
        <v>1.100765</v>
      </c>
      <c r="L89" s="103">
        <v>1.255728</v>
      </c>
      <c r="M89" s="49">
        <f t="shared" si="2"/>
        <v>-5.5209616379570781E-2</v>
      </c>
      <c r="N89" s="49">
        <f t="shared" si="3"/>
        <v>-4.3884854506256787E-2</v>
      </c>
      <c r="O89" s="54"/>
      <c r="P89" s="54"/>
    </row>
    <row r="90" spans="1:16">
      <c r="H90" s="95">
        <v>41759</v>
      </c>
      <c r="I90" s="103">
        <v>2158.6590000000001</v>
      </c>
      <c r="J90" s="103">
        <v>5580.7088999999996</v>
      </c>
      <c r="K90" s="103">
        <v>8.7559999999999999E-3</v>
      </c>
      <c r="L90" s="103">
        <v>1.4291130000000001</v>
      </c>
      <c r="M90" s="49">
        <f t="shared" si="2"/>
        <v>-5.5126888622175629E-2</v>
      </c>
      <c r="N90" s="49">
        <f t="shared" si="3"/>
        <v>-3.0220890746782136E-2</v>
      </c>
      <c r="O90" s="54"/>
      <c r="P90" s="54"/>
    </row>
    <row r="91" spans="1:16">
      <c r="H91" s="95">
        <v>41764</v>
      </c>
      <c r="I91" s="103">
        <v>2156.4699999999998</v>
      </c>
      <c r="J91" s="103">
        <v>5633.1090999999997</v>
      </c>
      <c r="K91" s="103">
        <v>-0.101406</v>
      </c>
      <c r="L91" s="103">
        <v>0.93895200000000001</v>
      </c>
      <c r="M91" s="49">
        <f t="shared" si="2"/>
        <v>-5.6085042383750006E-2</v>
      </c>
      <c r="N91" s="49">
        <f t="shared" si="3"/>
        <v>-2.1115126552435637E-2</v>
      </c>
      <c r="O91" s="54"/>
      <c r="P91" s="54"/>
    </row>
    <row r="92" spans="1:16">
      <c r="H92" s="95">
        <v>41765</v>
      </c>
      <c r="I92" s="103">
        <v>2157.328</v>
      </c>
      <c r="J92" s="103">
        <v>5664.4139999999998</v>
      </c>
      <c r="K92" s="103">
        <v>3.9787000000000003E-2</v>
      </c>
      <c r="L92" s="103">
        <v>0.55572999999999995</v>
      </c>
      <c r="M92" s="49">
        <f t="shared" si="2"/>
        <v>-5.5709484627956996E-2</v>
      </c>
      <c r="N92" s="49">
        <f t="shared" si="3"/>
        <v>-1.5675165683439074E-2</v>
      </c>
      <c r="O92" s="54"/>
      <c r="P92" s="54"/>
    </row>
    <row r="93" spans="1:16">
      <c r="H93" s="95">
        <v>41766</v>
      </c>
      <c r="I93" s="103">
        <v>2137.3159999999998</v>
      </c>
      <c r="J93" s="103">
        <v>5574.0924000000005</v>
      </c>
      <c r="K93" s="103">
        <v>-0.92762900000000004</v>
      </c>
      <c r="L93" s="103">
        <v>-1.594544</v>
      </c>
      <c r="M93" s="49">
        <f t="shared" si="2"/>
        <v>-6.4468997225775038E-2</v>
      </c>
      <c r="N93" s="49">
        <f t="shared" si="3"/>
        <v>-3.1370662862000853E-2</v>
      </c>
      <c r="O93" s="54"/>
      <c r="P93" s="54"/>
    </row>
    <row r="94" spans="1:16">
      <c r="H94" s="95">
        <v>41767</v>
      </c>
      <c r="I94" s="103">
        <v>2135.4960000000001</v>
      </c>
      <c r="J94" s="103">
        <v>5567.7898999999998</v>
      </c>
      <c r="K94" s="103">
        <v>-8.5153999999999994E-2</v>
      </c>
      <c r="L94" s="103">
        <v>-0.113068</v>
      </c>
      <c r="M94" s="49">
        <f t="shared" si="2"/>
        <v>-6.5265634889578039E-2</v>
      </c>
      <c r="N94" s="49">
        <f t="shared" si="3"/>
        <v>-3.2465870109966932E-2</v>
      </c>
      <c r="O94" s="54"/>
      <c r="P94" s="54"/>
    </row>
    <row r="95" spans="1:16">
      <c r="H95" s="95">
        <v>41768</v>
      </c>
      <c r="I95" s="103">
        <v>2133.9110000000001</v>
      </c>
      <c r="J95" s="103">
        <v>5520.7257</v>
      </c>
      <c r="K95" s="103">
        <v>-7.4221999999999996E-2</v>
      </c>
      <c r="L95" s="103">
        <v>-0.84529399999999999</v>
      </c>
      <c r="M95" s="49">
        <f t="shared" si="2"/>
        <v>-6.5959409997890184E-2</v>
      </c>
      <c r="N95" s="49">
        <f t="shared" si="3"/>
        <v>-4.0644379107939499E-2</v>
      </c>
      <c r="O95" s="54"/>
      <c r="P95" s="54"/>
    </row>
    <row r="96" spans="1:16">
      <c r="H96" s="95">
        <v>41771</v>
      </c>
      <c r="I96" s="103">
        <v>2180.0540000000001</v>
      </c>
      <c r="J96" s="103">
        <v>5598.2172</v>
      </c>
      <c r="K96" s="103">
        <v>2.1623679999999998</v>
      </c>
      <c r="L96" s="103">
        <v>1.4036470000000001</v>
      </c>
      <c r="M96" s="49">
        <f t="shared" si="2"/>
        <v>-4.5762018942467786E-2</v>
      </c>
      <c r="N96" s="49">
        <f t="shared" si="3"/>
        <v>-2.7178412831738274E-2</v>
      </c>
      <c r="O96" s="54"/>
      <c r="P96" s="54"/>
    </row>
    <row r="97" spans="8:16">
      <c r="H97" s="95">
        <v>41772</v>
      </c>
      <c r="I97" s="103">
        <v>2174.8519999999999</v>
      </c>
      <c r="J97" s="103">
        <v>5589.6412</v>
      </c>
      <c r="K97" s="103">
        <v>-0.238618</v>
      </c>
      <c r="L97" s="103">
        <v>-0.15319199999999999</v>
      </c>
      <c r="M97" s="49">
        <f t="shared" si="2"/>
        <v>-4.8039001979338192E-2</v>
      </c>
      <c r="N97" s="49">
        <f t="shared" si="3"/>
        <v>-2.8668694046899978E-2</v>
      </c>
      <c r="O97" s="54"/>
      <c r="P97" s="54"/>
    </row>
    <row r="98" spans="8:16">
      <c r="H98" s="95">
        <v>41773</v>
      </c>
      <c r="I98" s="103">
        <v>2172.3719999999998</v>
      </c>
      <c r="J98" s="103">
        <v>5602.5492000000004</v>
      </c>
      <c r="K98" s="103">
        <v>-0.11403099999999999</v>
      </c>
      <c r="L98" s="103">
        <v>0.23092699999999999</v>
      </c>
      <c r="M98" s="49">
        <f t="shared" si="2"/>
        <v>-4.9124530224520568E-2</v>
      </c>
      <c r="N98" s="49">
        <f t="shared" si="3"/>
        <v>-2.6425626191803442E-2</v>
      </c>
      <c r="O98" s="54"/>
      <c r="P98" s="54"/>
    </row>
    <row r="99" spans="8:16">
      <c r="H99" s="95">
        <v>41774</v>
      </c>
      <c r="I99" s="103">
        <v>2144.0839999999998</v>
      </c>
      <c r="J99" s="103">
        <v>5517.5515999999998</v>
      </c>
      <c r="K99" s="103">
        <v>-1.302171</v>
      </c>
      <c r="L99" s="103">
        <v>-1.5171239999999999</v>
      </c>
      <c r="M99" s="49">
        <f t="shared" si="2"/>
        <v>-6.1506555627632298E-2</v>
      </c>
      <c r="N99" s="49">
        <f t="shared" si="3"/>
        <v>-4.1195953455542611E-2</v>
      </c>
      <c r="O99" s="54"/>
      <c r="P99" s="54"/>
    </row>
    <row r="100" spans="8:16">
      <c r="H100" s="95">
        <v>41775</v>
      </c>
      <c r="I100" s="103">
        <v>2145.9520000000002</v>
      </c>
      <c r="J100" s="103">
        <v>5467.7407000000003</v>
      </c>
      <c r="K100" s="103">
        <v>8.7123000000000006E-2</v>
      </c>
      <c r="L100" s="103">
        <v>-0.90277200000000002</v>
      </c>
      <c r="M100" s="49">
        <f t="shared" si="2"/>
        <v>-6.0688907739728681E-2</v>
      </c>
      <c r="N100" s="49">
        <f t="shared" si="3"/>
        <v>-4.9851766023207733E-2</v>
      </c>
      <c r="O100" s="54"/>
      <c r="P100" s="54"/>
    </row>
    <row r="101" spans="8:16">
      <c r="H101" s="95">
        <v>41778</v>
      </c>
      <c r="I101" s="103">
        <v>2115.143</v>
      </c>
      <c r="J101" s="103">
        <v>5409.7002000000002</v>
      </c>
      <c r="K101" s="103">
        <v>-1.4356800000000001</v>
      </c>
      <c r="L101" s="103">
        <v>-1.0615079999999999</v>
      </c>
      <c r="M101" s="49">
        <f t="shared" si="2"/>
        <v>-7.4174407621108607E-2</v>
      </c>
      <c r="N101" s="49">
        <f t="shared" si="3"/>
        <v>-5.993766467859396E-2</v>
      </c>
      <c r="O101" s="54"/>
      <c r="P101" s="54"/>
    </row>
    <row r="102" spans="8:16">
      <c r="H102" s="95">
        <v>41779</v>
      </c>
      <c r="I102" s="103">
        <v>2115.7710000000002</v>
      </c>
      <c r="J102" s="103">
        <v>5429.4414999999999</v>
      </c>
      <c r="K102" s="103">
        <v>2.9690999999999999E-2</v>
      </c>
      <c r="L102" s="103">
        <v>0.36492400000000003</v>
      </c>
      <c r="M102" s="49">
        <f t="shared" si="2"/>
        <v>-7.3899523855796234E-2</v>
      </c>
      <c r="N102" s="49">
        <f t="shared" si="3"/>
        <v>-5.6507150621589397E-2</v>
      </c>
      <c r="O102" s="54"/>
      <c r="P102" s="54"/>
    </row>
    <row r="103" spans="8:16">
      <c r="H103" s="95">
        <v>41780</v>
      </c>
      <c r="I103" s="103">
        <v>2135.9050000000002</v>
      </c>
      <c r="J103" s="103">
        <v>5486.0222999999996</v>
      </c>
      <c r="K103" s="103">
        <v>0.95161499999999999</v>
      </c>
      <c r="L103" s="103">
        <v>1.042111</v>
      </c>
      <c r="M103" s="49">
        <f t="shared" si="2"/>
        <v>-6.5086610271723355E-2</v>
      </c>
      <c r="N103" s="49">
        <f t="shared" si="3"/>
        <v>-4.6674909089544192E-2</v>
      </c>
      <c r="O103" s="54"/>
      <c r="P103" s="54"/>
    </row>
    <row r="104" spans="8:16">
      <c r="H104" s="95">
        <v>41781</v>
      </c>
      <c r="I104" s="103">
        <v>2130.8679999999999</v>
      </c>
      <c r="J104" s="103">
        <v>5499.4906000000001</v>
      </c>
      <c r="K104" s="103">
        <v>-0.23582500000000001</v>
      </c>
      <c r="L104" s="103">
        <v>0.245502</v>
      </c>
      <c r="M104" s="49">
        <f t="shared" si="2"/>
        <v>-6.7291370663248973E-2</v>
      </c>
      <c r="N104" s="49">
        <f t="shared" si="3"/>
        <v>-4.4334475963359155E-2</v>
      </c>
      <c r="O104" s="54"/>
      <c r="P104" s="54"/>
    </row>
    <row r="105" spans="8:16">
      <c r="H105" s="95">
        <v>41782</v>
      </c>
      <c r="I105" s="103">
        <v>2148.4140000000002</v>
      </c>
      <c r="J105" s="103">
        <v>5558.3307000000004</v>
      </c>
      <c r="K105" s="103">
        <v>0.82342000000000004</v>
      </c>
      <c r="L105" s="103">
        <v>1.0699190000000001</v>
      </c>
      <c r="M105" s="49">
        <f t="shared" si="2"/>
        <v>-5.9611258328584049E-2</v>
      </c>
      <c r="N105" s="49">
        <f t="shared" si="3"/>
        <v>-3.4109628047287011E-2</v>
      </c>
      <c r="O105" s="54"/>
      <c r="P105" s="54"/>
    </row>
    <row r="106" spans="8:16">
      <c r="H106" s="95">
        <v>41785</v>
      </c>
      <c r="I106" s="103">
        <v>2155.9760000000001</v>
      </c>
      <c r="J106" s="103">
        <v>5674.4072999999999</v>
      </c>
      <c r="K106" s="103">
        <v>0.35198099999999999</v>
      </c>
      <c r="L106" s="103">
        <v>2.088336</v>
      </c>
      <c r="M106" s="49">
        <f t="shared" si="2"/>
        <v>-5.6301272606782193E-2</v>
      </c>
      <c r="N106" s="49">
        <f t="shared" si="3"/>
        <v>-1.3938595339750171E-2</v>
      </c>
      <c r="O106" s="54"/>
      <c r="P106" s="54"/>
    </row>
    <row r="107" spans="8:16">
      <c r="H107" s="95">
        <v>41786</v>
      </c>
      <c r="I107" s="103">
        <v>2147.2800000000002</v>
      </c>
      <c r="J107" s="103">
        <v>5646.8816999999999</v>
      </c>
      <c r="K107" s="103">
        <v>-0.40334399999999998</v>
      </c>
      <c r="L107" s="103">
        <v>-0.48508299999999999</v>
      </c>
      <c r="M107" s="49">
        <f t="shared" si="2"/>
        <v>-6.0107624872953624E-2</v>
      </c>
      <c r="N107" s="49">
        <f t="shared" si="3"/>
        <v>-1.8721814161584915E-2</v>
      </c>
      <c r="O107" s="54"/>
      <c r="P107" s="54"/>
    </row>
    <row r="108" spans="8:16">
      <c r="H108" s="95">
        <v>41787</v>
      </c>
      <c r="I108" s="103">
        <v>2169.3519999999999</v>
      </c>
      <c r="J108" s="103">
        <v>5714.7348000000002</v>
      </c>
      <c r="K108" s="103">
        <v>1.0279050000000001</v>
      </c>
      <c r="L108" s="103">
        <v>1.201603</v>
      </c>
      <c r="M108" s="49">
        <f t="shared" si="2"/>
        <v>-5.0446423490831283E-2</v>
      </c>
      <c r="N108" s="49">
        <f t="shared" si="3"/>
        <v>-6.9307460271996746E-3</v>
      </c>
      <c r="O108" s="54"/>
      <c r="P108" s="54"/>
    </row>
    <row r="109" spans="8:16">
      <c r="H109" s="95">
        <v>41788</v>
      </c>
      <c r="I109" s="103">
        <v>2155.1640000000002</v>
      </c>
      <c r="J109" s="103">
        <v>5690.8235999999997</v>
      </c>
      <c r="K109" s="103">
        <v>-0.65402000000000005</v>
      </c>
      <c r="L109" s="103">
        <v>-0.41841299999999998</v>
      </c>
      <c r="M109" s="49">
        <f t="shared" si="2"/>
        <v>-5.6656695564478943E-2</v>
      </c>
      <c r="N109" s="49">
        <f t="shared" si="3"/>
        <v>-1.1085878045853481E-2</v>
      </c>
      <c r="O109" s="54"/>
      <c r="P109" s="54"/>
    </row>
    <row r="110" spans="8:16">
      <c r="H110" s="95">
        <v>41789</v>
      </c>
      <c r="I110" s="103">
        <v>2156.4639999999999</v>
      </c>
      <c r="J110" s="103">
        <v>5687.8425999999999</v>
      </c>
      <c r="K110" s="103">
        <v>6.0319999999999999E-2</v>
      </c>
      <c r="L110" s="103">
        <v>-5.2382999999999999E-2</v>
      </c>
      <c r="M110" s="49">
        <f t="shared" si="2"/>
        <v>-5.6087668661762513E-2</v>
      </c>
      <c r="N110" s="49">
        <f t="shared" si="3"/>
        <v>-1.1603896737830688E-2</v>
      </c>
      <c r="O110" s="54"/>
      <c r="P110" s="54"/>
    </row>
    <row r="111" spans="8:16">
      <c r="H111" s="95">
        <v>41793</v>
      </c>
      <c r="I111" s="103">
        <v>2149.9180000000001</v>
      </c>
      <c r="J111" s="103">
        <v>5691.6090999999997</v>
      </c>
      <c r="K111" s="103">
        <v>-0.30355199999999999</v>
      </c>
      <c r="L111" s="103">
        <v>6.6220000000000001E-2</v>
      </c>
      <c r="M111" s="49">
        <f t="shared" si="2"/>
        <v>-5.8952937973441255E-2</v>
      </c>
      <c r="N111" s="49">
        <f t="shared" si="3"/>
        <v>-1.0949378990990022E-2</v>
      </c>
      <c r="O111" s="54"/>
      <c r="P111" s="54"/>
    </row>
    <row r="112" spans="8:16">
      <c r="H112" s="95">
        <v>41794</v>
      </c>
      <c r="I112" s="103">
        <v>2128.2739999999999</v>
      </c>
      <c r="J112" s="103">
        <v>5627.0968999999996</v>
      </c>
      <c r="K112" s="103">
        <v>-1.0067360000000001</v>
      </c>
      <c r="L112" s="103">
        <v>-1.133462</v>
      </c>
      <c r="M112" s="49">
        <f t="shared" si="2"/>
        <v>-6.8426798190669547E-2</v>
      </c>
      <c r="N112" s="49">
        <f t="shared" si="3"/>
        <v>-2.215988736421215E-2</v>
      </c>
      <c r="O112" s="54"/>
      <c r="P112" s="54"/>
    </row>
    <row r="113" spans="8:16">
      <c r="H113" s="95">
        <v>41795</v>
      </c>
      <c r="I113" s="103">
        <v>2150.6019999999999</v>
      </c>
      <c r="J113" s="103">
        <v>5689.6126999999997</v>
      </c>
      <c r="K113" s="103">
        <v>1.049113</v>
      </c>
      <c r="L113" s="103">
        <v>1.110978</v>
      </c>
      <c r="M113" s="49">
        <f t="shared" si="2"/>
        <v>-5.8653542280011961E-2</v>
      </c>
      <c r="N113" s="49">
        <f t="shared" si="3"/>
        <v>-1.1296300331702258E-2</v>
      </c>
      <c r="O113" s="54"/>
      <c r="P113" s="54"/>
    </row>
    <row r="114" spans="8:16">
      <c r="H114" s="95">
        <v>41796</v>
      </c>
      <c r="I114" s="103">
        <v>2134.7159999999999</v>
      </c>
      <c r="J114" s="103">
        <v>5694.7884999999997</v>
      </c>
      <c r="K114" s="103">
        <v>-0.73867700000000003</v>
      </c>
      <c r="L114" s="103">
        <v>9.0968999999999994E-2</v>
      </c>
      <c r="M114" s="49">
        <f t="shared" si="2"/>
        <v>-6.5607051031208008E-2</v>
      </c>
      <c r="N114" s="49">
        <f t="shared" si="3"/>
        <v>-1.0396883644035126E-2</v>
      </c>
      <c r="O114" s="54"/>
      <c r="P114" s="54"/>
    </row>
    <row r="115" spans="8:16">
      <c r="H115" s="95">
        <v>41799</v>
      </c>
      <c r="I115" s="103">
        <v>2134.2809999999999</v>
      </c>
      <c r="J115" s="103">
        <v>5663.2253000000001</v>
      </c>
      <c r="K115" s="103">
        <v>-2.0376999999999999E-2</v>
      </c>
      <c r="L115" s="103">
        <v>-0.55424700000000005</v>
      </c>
      <c r="M115" s="49">
        <f t="shared" si="2"/>
        <v>-6.5797456187117076E-2</v>
      </c>
      <c r="N115" s="49">
        <f t="shared" si="3"/>
        <v>-1.588173019841832E-2</v>
      </c>
      <c r="O115" s="54"/>
      <c r="P115" s="54"/>
    </row>
    <row r="116" spans="8:16">
      <c r="H116" s="95">
        <v>41800</v>
      </c>
      <c r="I116" s="103">
        <v>2161.268</v>
      </c>
      <c r="J116" s="103">
        <v>5705.4793</v>
      </c>
      <c r="K116" s="103">
        <v>1.264454</v>
      </c>
      <c r="L116" s="103">
        <v>0.746112</v>
      </c>
      <c r="M116" s="49">
        <f t="shared" si="2"/>
        <v>-5.3984895399723842E-2</v>
      </c>
      <c r="N116" s="49">
        <f t="shared" si="3"/>
        <v>-8.5391063101905029E-3</v>
      </c>
      <c r="O116" s="54"/>
      <c r="P116" s="54"/>
    </row>
    <row r="117" spans="8:16">
      <c r="H117" s="95">
        <v>41801</v>
      </c>
      <c r="I117" s="103">
        <v>2160.7660000000001</v>
      </c>
      <c r="J117" s="103">
        <v>5761.3233</v>
      </c>
      <c r="K117" s="103">
        <v>-2.3227000000000001E-2</v>
      </c>
      <c r="L117" s="103">
        <v>0.97877800000000004</v>
      </c>
      <c r="M117" s="49">
        <f t="shared" si="2"/>
        <v>-5.4204627326772781E-2</v>
      </c>
      <c r="N117" s="49">
        <f t="shared" si="3"/>
        <v>1.1650989346192464E-3</v>
      </c>
      <c r="O117" s="54"/>
      <c r="P117" s="54"/>
    </row>
    <row r="118" spans="8:16">
      <c r="H118" s="95">
        <v>41802</v>
      </c>
      <c r="I118" s="103">
        <v>2153.41</v>
      </c>
      <c r="J118" s="103">
        <v>5746.6082999999999</v>
      </c>
      <c r="K118" s="103">
        <v>-0.34043499999999999</v>
      </c>
      <c r="L118" s="103">
        <v>-0.25541000000000003</v>
      </c>
      <c r="M118" s="49">
        <f t="shared" si="2"/>
        <v>-5.7424444170144251E-2</v>
      </c>
      <c r="N118" s="49">
        <f t="shared" si="3"/>
        <v>-1.3919775673751911E-3</v>
      </c>
      <c r="O118" s="54"/>
      <c r="P118" s="54"/>
    </row>
    <row r="119" spans="8:16">
      <c r="H119" s="95">
        <v>41803</v>
      </c>
      <c r="I119" s="103">
        <v>2176.2420000000002</v>
      </c>
      <c r="J119" s="103">
        <v>5783.0505999999996</v>
      </c>
      <c r="K119" s="103">
        <v>1.0602720000000001</v>
      </c>
      <c r="L119" s="103">
        <v>0.63415299999999997</v>
      </c>
      <c r="M119" s="49">
        <f t="shared" si="2"/>
        <v>-4.7430580906433484E-2</v>
      </c>
      <c r="N119" s="49">
        <f t="shared" si="3"/>
        <v>4.9407270883250476E-3</v>
      </c>
      <c r="O119" s="54"/>
      <c r="P119" s="54"/>
    </row>
    <row r="120" spans="8:16">
      <c r="H120" s="95">
        <v>41806</v>
      </c>
      <c r="I120" s="103">
        <v>2191.855</v>
      </c>
      <c r="J120" s="103">
        <v>5780.0442999999996</v>
      </c>
      <c r="K120" s="103">
        <v>0.71742899999999998</v>
      </c>
      <c r="L120" s="103">
        <v>-5.1985000000000003E-2</v>
      </c>
      <c r="M120" s="49">
        <f t="shared" si="2"/>
        <v>-4.0596567804807915E-2</v>
      </c>
      <c r="N120" s="49">
        <f t="shared" si="3"/>
        <v>4.4183119277443339E-3</v>
      </c>
      <c r="O120" s="54"/>
      <c r="P120" s="54"/>
    </row>
    <row r="121" spans="8:16">
      <c r="H121" s="95">
        <v>41807</v>
      </c>
      <c r="I121" s="103">
        <v>2169.674</v>
      </c>
      <c r="J121" s="103">
        <v>5719.2419</v>
      </c>
      <c r="K121" s="103">
        <v>-1.0119739999999999</v>
      </c>
      <c r="L121" s="103">
        <v>-1.0519369999999999</v>
      </c>
      <c r="M121" s="49">
        <f t="shared" si="2"/>
        <v>-5.0305479904158346E-2</v>
      </c>
      <c r="N121" s="49">
        <f t="shared" si="3"/>
        <v>-6.1475316539657543E-3</v>
      </c>
      <c r="O121" s="54"/>
      <c r="P121" s="54"/>
    </row>
    <row r="122" spans="8:16">
      <c r="H122" s="95">
        <v>41808</v>
      </c>
      <c r="I122" s="103">
        <v>2160.239</v>
      </c>
      <c r="J122" s="103">
        <v>5684.2682000000004</v>
      </c>
      <c r="K122" s="103">
        <v>-0.43485800000000002</v>
      </c>
      <c r="L122" s="103">
        <v>-0.61150899999999997</v>
      </c>
      <c r="M122" s="49">
        <f t="shared" si="2"/>
        <v>-5.4435302078874037E-2</v>
      </c>
      <c r="N122" s="49">
        <f t="shared" si="3"/>
        <v>-1.2225032602508068E-2</v>
      </c>
      <c r="O122" s="54"/>
      <c r="P122" s="54"/>
    </row>
    <row r="123" spans="8:16">
      <c r="H123" s="95">
        <v>41809</v>
      </c>
      <c r="I123" s="103">
        <v>2126.9070000000002</v>
      </c>
      <c r="J123" s="103">
        <v>5574.808</v>
      </c>
      <c r="K123" s="103">
        <v>-1.542977</v>
      </c>
      <c r="L123" s="103">
        <v>-1.9256690000000001</v>
      </c>
      <c r="M123" s="49">
        <f t="shared" si="2"/>
        <v>-6.9025151864525958E-2</v>
      </c>
      <c r="N123" s="49">
        <f t="shared" si="3"/>
        <v>-3.124631057217242E-2</v>
      </c>
      <c r="O123" s="54"/>
      <c r="P123" s="54"/>
    </row>
    <row r="124" spans="8:16">
      <c r="H124" s="95">
        <v>41810</v>
      </c>
      <c r="I124" s="103">
        <v>2136.7289999999998</v>
      </c>
      <c r="J124" s="103">
        <v>5617.3549999999996</v>
      </c>
      <c r="K124" s="103">
        <v>0.46179700000000001</v>
      </c>
      <c r="L124" s="103">
        <v>0.76320100000000002</v>
      </c>
      <c r="M124" s="49">
        <f t="shared" si="2"/>
        <v>-6.4725934758001591E-2</v>
      </c>
      <c r="N124" s="49">
        <f t="shared" si="3"/>
        <v>-2.3852771059406086E-2</v>
      </c>
      <c r="O124" s="54"/>
      <c r="P124" s="54"/>
    </row>
    <row r="125" spans="8:16">
      <c r="H125" s="95">
        <v>41813</v>
      </c>
      <c r="I125" s="103">
        <v>2134.11</v>
      </c>
      <c r="J125" s="103">
        <v>5663.9198999999999</v>
      </c>
      <c r="K125" s="103">
        <v>-0.122571</v>
      </c>
      <c r="L125" s="103">
        <v>0.82894699999999999</v>
      </c>
      <c r="M125" s="49">
        <f t="shared" si="2"/>
        <v>-6.5872305110474261E-2</v>
      </c>
      <c r="N125" s="49">
        <f t="shared" si="3"/>
        <v>-1.5761027151304119E-2</v>
      </c>
      <c r="O125" s="54"/>
      <c r="P125" s="54"/>
    </row>
    <row r="126" spans="8:16">
      <c r="H126" s="95">
        <v>41814</v>
      </c>
      <c r="I126" s="103">
        <v>2144.8209999999999</v>
      </c>
      <c r="J126" s="103">
        <v>5717.0254999999997</v>
      </c>
      <c r="K126" s="103">
        <v>0.50189499999999998</v>
      </c>
      <c r="L126" s="103">
        <v>0.937612</v>
      </c>
      <c r="M126" s="49">
        <f t="shared" si="2"/>
        <v>-6.1183961145092169E-2</v>
      </c>
      <c r="N126" s="49">
        <f t="shared" si="3"/>
        <v>-6.5326831564476162E-3</v>
      </c>
      <c r="O126" s="54"/>
      <c r="P126" s="54"/>
    </row>
    <row r="127" spans="8:16">
      <c r="H127" s="95">
        <v>41815</v>
      </c>
      <c r="I127" s="103">
        <v>2133.3710000000001</v>
      </c>
      <c r="J127" s="103">
        <v>5699.2344000000003</v>
      </c>
      <c r="K127" s="103">
        <v>-0.53384399999999999</v>
      </c>
      <c r="L127" s="103">
        <v>-0.311195</v>
      </c>
      <c r="M127" s="49">
        <f t="shared" si="2"/>
        <v>-6.6195775019018521E-2</v>
      </c>
      <c r="N127" s="49">
        <f t="shared" si="3"/>
        <v>-9.6243042067113427E-3</v>
      </c>
      <c r="O127" s="54"/>
      <c r="P127" s="54"/>
    </row>
    <row r="128" spans="8:16">
      <c r="H128" s="95">
        <v>41816</v>
      </c>
      <c r="I128" s="103">
        <v>2149.076</v>
      </c>
      <c r="J128" s="103">
        <v>5772.6324000000004</v>
      </c>
      <c r="K128" s="103">
        <v>0.73615900000000001</v>
      </c>
      <c r="L128" s="103">
        <v>1.287857</v>
      </c>
      <c r="M128" s="49">
        <f t="shared" si="2"/>
        <v>-5.9321492321200764E-2</v>
      </c>
      <c r="N128" s="49">
        <f t="shared" si="3"/>
        <v>3.1303204003825247E-3</v>
      </c>
      <c r="O128" s="54"/>
      <c r="P128" s="54"/>
    </row>
    <row r="129" spans="8:16">
      <c r="H129" s="95">
        <v>41817</v>
      </c>
      <c r="I129" s="103">
        <v>2150.2579999999998</v>
      </c>
      <c r="J129" s="103">
        <v>5796.0164000000004</v>
      </c>
      <c r="K129" s="103">
        <v>5.5E-2</v>
      </c>
      <c r="L129" s="103">
        <v>0.405084</v>
      </c>
      <c r="M129" s="49">
        <f t="shared" si="2"/>
        <v>-5.8804115552730907E-2</v>
      </c>
      <c r="N129" s="49">
        <f t="shared" si="3"/>
        <v>7.1938390495593918E-3</v>
      </c>
      <c r="O129" s="54"/>
      <c r="P129" s="54"/>
    </row>
    <row r="130" spans="8:16">
      <c r="H130" s="95">
        <v>41820</v>
      </c>
      <c r="I130" s="103">
        <v>2165.1179999999999</v>
      </c>
      <c r="J130" s="103">
        <v>5854.4183000000003</v>
      </c>
      <c r="K130" s="103">
        <v>0.69108000000000003</v>
      </c>
      <c r="L130" s="103">
        <v>1.0076210000000001</v>
      </c>
      <c r="M130" s="49">
        <f t="shared" si="2"/>
        <v>-5.2299700341678745E-2</v>
      </c>
      <c r="N130" s="49">
        <f t="shared" si="3"/>
        <v>1.7342539434324955E-2</v>
      </c>
      <c r="O130" s="54"/>
      <c r="P130" s="54"/>
    </row>
    <row r="131" spans="8:16">
      <c r="H131" s="95">
        <v>41821</v>
      </c>
      <c r="I131" s="103">
        <v>2164.5590000000002</v>
      </c>
      <c r="J131" s="103">
        <v>5876.2855</v>
      </c>
      <c r="K131" s="103">
        <v>-2.5818000000000001E-2</v>
      </c>
      <c r="L131" s="103">
        <v>0.37351600000000001</v>
      </c>
      <c r="M131" s="49">
        <f t="shared" si="2"/>
        <v>-5.2544381909846782E-2</v>
      </c>
      <c r="N131" s="49">
        <f t="shared" si="3"/>
        <v>2.1142478495447259E-2</v>
      </c>
      <c r="O131" s="54"/>
      <c r="P131" s="54"/>
    </row>
    <row r="132" spans="8:16">
      <c r="H132" s="95">
        <v>41822</v>
      </c>
      <c r="I132" s="103">
        <v>2170.8670000000002</v>
      </c>
      <c r="J132" s="103">
        <v>5908.5111999999999</v>
      </c>
      <c r="K132" s="103">
        <v>0.29142200000000001</v>
      </c>
      <c r="L132" s="103">
        <v>0.54840299999999997</v>
      </c>
      <c r="M132" s="49">
        <f t="shared" si="2"/>
        <v>-4.9783288292665318E-2</v>
      </c>
      <c r="N132" s="49">
        <f t="shared" si="3"/>
        <v>2.6742449968795601E-2</v>
      </c>
      <c r="O132" s="54"/>
      <c r="P132" s="54"/>
    </row>
    <row r="133" spans="8:16">
      <c r="H133" s="95">
        <v>41823</v>
      </c>
      <c r="I133" s="103">
        <v>2180.192</v>
      </c>
      <c r="J133" s="103">
        <v>6023.4197999999997</v>
      </c>
      <c r="K133" s="103">
        <v>0.42955199999999999</v>
      </c>
      <c r="L133" s="103">
        <v>1.944798</v>
      </c>
      <c r="M133" s="49">
        <f t="shared" si="2"/>
        <v>-4.5701614548179448E-2</v>
      </c>
      <c r="N133" s="49">
        <f t="shared" si="3"/>
        <v>4.671051527202863E-2</v>
      </c>
      <c r="O133" s="54"/>
      <c r="P133" s="54"/>
    </row>
    <row r="134" spans="8:16">
      <c r="H134" s="95">
        <v>41824</v>
      </c>
      <c r="I134" s="103">
        <v>2178.6950000000002</v>
      </c>
      <c r="J134" s="103">
        <v>5994.5007999999998</v>
      </c>
      <c r="K134" s="103">
        <v>-6.8664000000000003E-2</v>
      </c>
      <c r="L134" s="103">
        <v>-0.48010900000000001</v>
      </c>
      <c r="M134" s="49">
        <f t="shared" ref="M134:M197" si="4">I134/$I$5-1</f>
        <v>-4.6356870912307557E-2</v>
      </c>
      <c r="N134" s="49">
        <f t="shared" ref="N134:N197" si="5">J134/$J$5-1</f>
        <v>4.1685160507422658E-2</v>
      </c>
      <c r="O134" s="54"/>
      <c r="P134" s="54"/>
    </row>
    <row r="135" spans="8:16">
      <c r="H135" s="95">
        <v>41827</v>
      </c>
      <c r="I135" s="103">
        <v>2176.2890000000002</v>
      </c>
      <c r="J135" s="103">
        <v>5967.7222000000002</v>
      </c>
      <c r="K135" s="103">
        <v>-0.110433</v>
      </c>
      <c r="L135" s="103">
        <v>-0.44671899999999998</v>
      </c>
      <c r="M135" s="49">
        <f t="shared" si="4"/>
        <v>-4.7410008395335268E-2</v>
      </c>
      <c r="N135" s="49">
        <f t="shared" si="5"/>
        <v>3.7031750462141799E-2</v>
      </c>
      <c r="O135" s="54"/>
      <c r="P135" s="54"/>
    </row>
    <row r="136" spans="8:16">
      <c r="H136" s="95">
        <v>41828</v>
      </c>
      <c r="I136" s="103">
        <v>2180.473</v>
      </c>
      <c r="J136" s="103">
        <v>6005.1219000000001</v>
      </c>
      <c r="K136" s="103">
        <v>0.19225400000000001</v>
      </c>
      <c r="L136" s="103">
        <v>0.62670000000000003</v>
      </c>
      <c r="M136" s="49">
        <f t="shared" si="4"/>
        <v>-4.557861719459233E-2</v>
      </c>
      <c r="N136" s="49">
        <f t="shared" si="5"/>
        <v>4.3530825830924824E-2</v>
      </c>
      <c r="O136" s="54"/>
      <c r="P136" s="54"/>
    </row>
    <row r="137" spans="8:16">
      <c r="H137" s="95">
        <v>41829</v>
      </c>
      <c r="I137" s="103">
        <v>2148.71</v>
      </c>
      <c r="J137" s="103">
        <v>5905.9798000000001</v>
      </c>
      <c r="K137" s="103">
        <v>-1.4567019999999999</v>
      </c>
      <c r="L137" s="103">
        <v>-1.6509590000000001</v>
      </c>
      <c r="M137" s="49">
        <f t="shared" si="4"/>
        <v>-5.9481695279965496E-2</v>
      </c>
      <c r="N137" s="49">
        <f t="shared" si="5"/>
        <v>2.6302559825598149E-2</v>
      </c>
      <c r="O137" s="54"/>
      <c r="P137" s="54"/>
    </row>
    <row r="138" spans="8:16">
      <c r="H138" s="95">
        <v>41830</v>
      </c>
      <c r="I138" s="103">
        <v>2142.8470000000002</v>
      </c>
      <c r="J138" s="103">
        <v>5916.7848000000004</v>
      </c>
      <c r="K138" s="103">
        <v>-0.27286100000000002</v>
      </c>
      <c r="L138" s="103">
        <v>0.18295</v>
      </c>
      <c r="M138" s="49">
        <f t="shared" si="4"/>
        <v>-6.204800661121701E-2</v>
      </c>
      <c r="N138" s="49">
        <f t="shared" si="5"/>
        <v>2.818018208887052E-2</v>
      </c>
      <c r="O138" s="54"/>
      <c r="P138" s="54"/>
    </row>
    <row r="139" spans="8:16">
      <c r="H139" s="95">
        <v>41831</v>
      </c>
      <c r="I139" s="103">
        <v>2148.009</v>
      </c>
      <c r="J139" s="103">
        <v>5930.3639000000003</v>
      </c>
      <c r="K139" s="103">
        <v>0.240894</v>
      </c>
      <c r="L139" s="103">
        <v>0.22950100000000001</v>
      </c>
      <c r="M139" s="49">
        <f t="shared" si="4"/>
        <v>-5.9788532094430358E-2</v>
      </c>
      <c r="N139" s="49">
        <f t="shared" si="5"/>
        <v>3.0539869314710089E-2</v>
      </c>
      <c r="O139" s="54"/>
      <c r="P139" s="54"/>
    </row>
    <row r="140" spans="8:16">
      <c r="H140" s="95">
        <v>41834</v>
      </c>
      <c r="I140" s="103">
        <v>2171.7579999999998</v>
      </c>
      <c r="J140" s="103">
        <v>5979.5362999999998</v>
      </c>
      <c r="K140" s="103">
        <v>1.105629</v>
      </c>
      <c r="L140" s="103">
        <v>0.82916299999999998</v>
      </c>
      <c r="M140" s="49">
        <f t="shared" si="4"/>
        <v>-4.9393286007803572E-2</v>
      </c>
      <c r="N140" s="49">
        <f t="shared" si="5"/>
        <v>3.9084727526512264E-2</v>
      </c>
      <c r="O140" s="54"/>
      <c r="P140" s="54"/>
    </row>
    <row r="141" spans="8:16">
      <c r="H141" s="95">
        <v>41835</v>
      </c>
      <c r="I141" s="103">
        <v>2174.9760000000001</v>
      </c>
      <c r="J141" s="103">
        <v>5993.6450000000004</v>
      </c>
      <c r="K141" s="103">
        <v>0.148175</v>
      </c>
      <c r="L141" s="103">
        <v>0.23594999999999999</v>
      </c>
      <c r="M141" s="49">
        <f t="shared" si="4"/>
        <v>-4.7984725567079001E-2</v>
      </c>
      <c r="N141" s="49">
        <f t="shared" si="5"/>
        <v>4.1536445178139259E-2</v>
      </c>
      <c r="O141" s="54"/>
      <c r="P141" s="54"/>
    </row>
    <row r="142" spans="8:16">
      <c r="H142" s="95">
        <v>41836</v>
      </c>
      <c r="I142" s="103">
        <v>2170.8679999999999</v>
      </c>
      <c r="J142" s="103">
        <v>5924.1733000000004</v>
      </c>
      <c r="K142" s="103">
        <v>-0.18887599999999999</v>
      </c>
      <c r="L142" s="103">
        <v>-1.159089</v>
      </c>
      <c r="M142" s="49">
        <f t="shared" si="4"/>
        <v>-4.9782850579663251E-2</v>
      </c>
      <c r="N142" s="49">
        <f t="shared" si="5"/>
        <v>2.9464107317207944E-2</v>
      </c>
      <c r="O142" s="54"/>
      <c r="P142" s="54"/>
    </row>
    <row r="143" spans="8:16">
      <c r="H143" s="95">
        <v>41837</v>
      </c>
      <c r="I143" s="103">
        <v>2157.0680000000002</v>
      </c>
      <c r="J143" s="103">
        <v>5883.9007000000001</v>
      </c>
      <c r="K143" s="103">
        <v>-0.63568999999999998</v>
      </c>
      <c r="L143" s="103">
        <v>-0.67980099999999999</v>
      </c>
      <c r="M143" s="49">
        <f t="shared" si="4"/>
        <v>-5.5823290008500281E-2</v>
      </c>
      <c r="N143" s="49">
        <f t="shared" si="5"/>
        <v>2.2465798167753626E-2</v>
      </c>
      <c r="O143" s="54"/>
      <c r="P143" s="54"/>
    </row>
    <row r="144" spans="8:16">
      <c r="H144" s="95">
        <v>41838</v>
      </c>
      <c r="I144" s="103">
        <v>2164.1439999999998</v>
      </c>
      <c r="J144" s="103">
        <v>5885.1931000000004</v>
      </c>
      <c r="K144" s="103">
        <v>0.328038</v>
      </c>
      <c r="L144" s="103">
        <v>2.1964999999999998E-2</v>
      </c>
      <c r="M144" s="49">
        <f t="shared" si="4"/>
        <v>-5.2726032805714085E-2</v>
      </c>
      <c r="N144" s="49">
        <f t="shared" si="5"/>
        <v>2.2690382990803393E-2</v>
      </c>
      <c r="O144" s="54"/>
      <c r="P144" s="54"/>
    </row>
    <row r="145" spans="8:16">
      <c r="H145" s="95">
        <v>41841</v>
      </c>
      <c r="I145" s="103">
        <v>2166.2950000000001</v>
      </c>
      <c r="J145" s="103">
        <v>5901.3323</v>
      </c>
      <c r="K145" s="103">
        <v>9.9392999999999995E-2</v>
      </c>
      <c r="L145" s="103">
        <v>0.27423399999999998</v>
      </c>
      <c r="M145" s="49">
        <f t="shared" si="4"/>
        <v>-5.1784512138219219E-2</v>
      </c>
      <c r="N145" s="49">
        <f t="shared" si="5"/>
        <v>2.5494947658216693E-2</v>
      </c>
      <c r="O145" s="54"/>
      <c r="P145" s="54"/>
    </row>
    <row r="146" spans="8:16">
      <c r="H146" s="95">
        <v>41842</v>
      </c>
      <c r="I146" s="103">
        <v>2192.6979999999999</v>
      </c>
      <c r="J146" s="103">
        <v>5954.9319999999998</v>
      </c>
      <c r="K146" s="103">
        <v>1.218809</v>
      </c>
      <c r="L146" s="103">
        <v>0.90826399999999996</v>
      </c>
      <c r="M146" s="49">
        <f t="shared" si="4"/>
        <v>-4.0227575744046451E-2</v>
      </c>
      <c r="N146" s="49">
        <f t="shared" si="5"/>
        <v>3.4809153120938463E-2</v>
      </c>
      <c r="O146" s="54"/>
      <c r="P146" s="54"/>
    </row>
    <row r="147" spans="8:16">
      <c r="H147" s="95">
        <v>41843</v>
      </c>
      <c r="I147" s="103">
        <v>2197.8330000000001</v>
      </c>
      <c r="J147" s="103">
        <v>5860.9</v>
      </c>
      <c r="K147" s="103">
        <v>0.23418600000000001</v>
      </c>
      <c r="L147" s="103">
        <v>-1.579061</v>
      </c>
      <c r="M147" s="49">
        <f t="shared" si="4"/>
        <v>-3.7979919478316027E-2</v>
      </c>
      <c r="N147" s="49">
        <f t="shared" si="5"/>
        <v>1.8468886886786828E-2</v>
      </c>
      <c r="O147" s="54"/>
      <c r="P147" s="54"/>
    </row>
    <row r="148" spans="8:16">
      <c r="H148" s="95">
        <v>41844</v>
      </c>
      <c r="I148" s="103">
        <v>2237.0149999999999</v>
      </c>
      <c r="J148" s="103">
        <v>5841.6788999999999</v>
      </c>
      <c r="K148" s="103">
        <v>1.782756</v>
      </c>
      <c r="L148" s="103">
        <v>-0.327955</v>
      </c>
      <c r="M148" s="49">
        <f t="shared" si="4"/>
        <v>-2.0829448630439784E-2</v>
      </c>
      <c r="N148" s="49">
        <f t="shared" si="5"/>
        <v>1.512876978502109E-2</v>
      </c>
      <c r="O148" s="54"/>
      <c r="P148" s="54"/>
    </row>
    <row r="149" spans="8:16">
      <c r="H149" s="95">
        <v>41845</v>
      </c>
      <c r="I149" s="103">
        <v>2260.4540000000002</v>
      </c>
      <c r="J149" s="103">
        <v>5883.8591999999999</v>
      </c>
      <c r="K149" s="103">
        <v>1.0477799999999999</v>
      </c>
      <c r="L149" s="103">
        <v>0.72205799999999998</v>
      </c>
      <c r="M149" s="49">
        <f t="shared" si="4"/>
        <v>-1.0569893574460587E-2</v>
      </c>
      <c r="N149" s="49">
        <f t="shared" si="5"/>
        <v>2.2458586569056083E-2</v>
      </c>
      <c r="O149" s="54"/>
      <c r="P149" s="54"/>
    </row>
    <row r="150" spans="8:16">
      <c r="H150" s="95">
        <v>41848</v>
      </c>
      <c r="I150" s="103">
        <v>2323.8969999999999</v>
      </c>
      <c r="J150" s="103">
        <v>5981.1126000000004</v>
      </c>
      <c r="K150" s="103">
        <v>2.8066490000000002</v>
      </c>
      <c r="L150" s="103">
        <v>1.6528849999999999</v>
      </c>
      <c r="M150" s="49">
        <f t="shared" si="4"/>
        <v>1.7199932417112596E-2</v>
      </c>
      <c r="N150" s="49">
        <f t="shared" si="5"/>
        <v>3.9358646635591299E-2</v>
      </c>
      <c r="O150" s="54"/>
      <c r="P150" s="54"/>
    </row>
    <row r="151" spans="8:16">
      <c r="H151" s="95">
        <v>41849</v>
      </c>
      <c r="I151" s="103">
        <v>2331.3690000000001</v>
      </c>
      <c r="J151" s="103">
        <v>6028.7986000000001</v>
      </c>
      <c r="K151" s="103">
        <v>0.32152900000000001</v>
      </c>
      <c r="L151" s="103">
        <v>0.79727599999999998</v>
      </c>
      <c r="M151" s="49">
        <f t="shared" si="4"/>
        <v>2.0470523968726395E-2</v>
      </c>
      <c r="N151" s="49">
        <f t="shared" si="5"/>
        <v>4.76452079726013E-2</v>
      </c>
      <c r="O151" s="54"/>
      <c r="P151" s="54"/>
    </row>
    <row r="152" spans="8:16">
      <c r="H152" s="95">
        <v>41850</v>
      </c>
      <c r="I152" s="103">
        <v>2322.011</v>
      </c>
      <c r="J152" s="103">
        <v>6089.5555999999997</v>
      </c>
      <c r="K152" s="103">
        <v>-0.401395</v>
      </c>
      <c r="L152" s="103">
        <v>1.0077799999999999</v>
      </c>
      <c r="M152" s="49">
        <f t="shared" si="4"/>
        <v>1.6374405695171568E-2</v>
      </c>
      <c r="N152" s="49">
        <f t="shared" si="5"/>
        <v>5.8203162239109929E-2</v>
      </c>
      <c r="O152" s="54"/>
      <c r="P152" s="54"/>
    </row>
    <row r="153" spans="8:16">
      <c r="H153" s="95">
        <v>41851</v>
      </c>
      <c r="I153" s="103">
        <v>2350.2510000000002</v>
      </c>
      <c r="J153" s="103">
        <v>6106.9306999999999</v>
      </c>
      <c r="K153" s="103">
        <v>1.2161869999999999</v>
      </c>
      <c r="L153" s="103">
        <v>0.28532600000000002</v>
      </c>
      <c r="M153" s="49">
        <f t="shared" si="4"/>
        <v>2.8735420874183015E-2</v>
      </c>
      <c r="N153" s="49">
        <f t="shared" si="5"/>
        <v>6.1222493528936939E-2</v>
      </c>
      <c r="O153" s="54"/>
      <c r="P153" s="54"/>
    </row>
    <row r="154" spans="8:16">
      <c r="H154" s="95">
        <v>41852</v>
      </c>
      <c r="I154" s="103">
        <v>2329.402</v>
      </c>
      <c r="J154" s="103">
        <v>6135.3604999999998</v>
      </c>
      <c r="K154" s="103">
        <v>-0.88709700000000002</v>
      </c>
      <c r="L154" s="103">
        <v>0.46553299999999997</v>
      </c>
      <c r="M154" s="49">
        <f t="shared" si="4"/>
        <v>1.9609542493616017E-2</v>
      </c>
      <c r="N154" s="49">
        <f t="shared" si="5"/>
        <v>6.6162838315644512E-2</v>
      </c>
      <c r="O154" s="54"/>
      <c r="P154" s="54"/>
    </row>
    <row r="155" spans="8:16">
      <c r="H155" s="95">
        <v>41855</v>
      </c>
      <c r="I155" s="103">
        <v>2375.62</v>
      </c>
      <c r="J155" s="103">
        <v>6191.4048000000003</v>
      </c>
      <c r="K155" s="103">
        <v>1.9841139999999999</v>
      </c>
      <c r="L155" s="103">
        <v>0.91346400000000005</v>
      </c>
      <c r="M155" s="49">
        <f t="shared" si="4"/>
        <v>3.9839762024195036E-2</v>
      </c>
      <c r="N155" s="49">
        <f t="shared" si="5"/>
        <v>7.5901850385010849E-2</v>
      </c>
      <c r="O155" s="54"/>
      <c r="P155" s="54"/>
    </row>
    <row r="156" spans="8:16">
      <c r="H156" s="95">
        <v>41856</v>
      </c>
      <c r="I156" s="103">
        <v>2369.3530000000001</v>
      </c>
      <c r="J156" s="103">
        <v>6193.9377999999997</v>
      </c>
      <c r="K156" s="103">
        <v>-0.26380500000000001</v>
      </c>
      <c r="L156" s="103">
        <v>4.0911999999999997E-2</v>
      </c>
      <c r="M156" s="49">
        <f t="shared" si="4"/>
        <v>3.7096614640099279E-2</v>
      </c>
      <c r="N156" s="49">
        <f t="shared" si="5"/>
        <v>7.6342018565748182E-2</v>
      </c>
      <c r="O156" s="54"/>
      <c r="P156" s="54"/>
    </row>
    <row r="157" spans="8:16">
      <c r="H157" s="95">
        <v>41857</v>
      </c>
      <c r="I157" s="103">
        <v>2363.221</v>
      </c>
      <c r="J157" s="103">
        <v>6210.5595999999996</v>
      </c>
      <c r="K157" s="103">
        <v>-0.25880500000000001</v>
      </c>
      <c r="L157" s="103">
        <v>0.26835599999999998</v>
      </c>
      <c r="M157" s="49">
        <f t="shared" si="4"/>
        <v>3.4412558511285551E-2</v>
      </c>
      <c r="N157" s="49">
        <f t="shared" si="5"/>
        <v>7.9230446306207014E-2</v>
      </c>
      <c r="O157" s="54"/>
      <c r="P157" s="54"/>
    </row>
    <row r="158" spans="8:16">
      <c r="H158" s="95">
        <v>41858</v>
      </c>
      <c r="I158" s="103">
        <v>2327.4569999999999</v>
      </c>
      <c r="J158" s="103">
        <v>6151.6367</v>
      </c>
      <c r="K158" s="103">
        <v>-1.513358</v>
      </c>
      <c r="L158" s="103">
        <v>-0.94875299999999996</v>
      </c>
      <c r="M158" s="49">
        <f t="shared" si="4"/>
        <v>1.8758190704551536E-2</v>
      </c>
      <c r="N158" s="49">
        <f t="shared" si="5"/>
        <v>6.8991209947432575E-2</v>
      </c>
      <c r="O158" s="54"/>
      <c r="P158" s="54"/>
    </row>
    <row r="159" spans="8:16">
      <c r="H159" s="95">
        <v>41859</v>
      </c>
      <c r="I159" s="103">
        <v>2331.134</v>
      </c>
      <c r="J159" s="103">
        <v>6179.8194000000003</v>
      </c>
      <c r="K159" s="103">
        <v>0.15798400000000001</v>
      </c>
      <c r="L159" s="103">
        <v>0.45813300000000001</v>
      </c>
      <c r="M159" s="49">
        <f t="shared" si="4"/>
        <v>2.0367661413235316E-2</v>
      </c>
      <c r="N159" s="49">
        <f t="shared" si="5"/>
        <v>7.3888615311534345E-2</v>
      </c>
      <c r="O159" s="54"/>
      <c r="P159" s="54"/>
    </row>
    <row r="160" spans="8:16">
      <c r="H160" s="95">
        <v>41862</v>
      </c>
      <c r="I160" s="103">
        <v>2365.3490000000002</v>
      </c>
      <c r="J160" s="103">
        <v>6271.2205000000004</v>
      </c>
      <c r="K160" s="103">
        <v>1.467741</v>
      </c>
      <c r="L160" s="103">
        <v>1.479025</v>
      </c>
      <c r="M160" s="49">
        <f t="shared" si="4"/>
        <v>3.5344011779732343E-2</v>
      </c>
      <c r="N160" s="49">
        <f t="shared" si="5"/>
        <v>8.9771700942961052E-2</v>
      </c>
      <c r="O160" s="54"/>
      <c r="P160" s="54"/>
    </row>
    <row r="161" spans="8:16">
      <c r="H161" s="95">
        <v>41863</v>
      </c>
      <c r="I161" s="103">
        <v>2357.0520000000001</v>
      </c>
      <c r="J161" s="103">
        <v>6273.5228999999999</v>
      </c>
      <c r="K161" s="103">
        <v>-0.350773</v>
      </c>
      <c r="L161" s="103">
        <v>3.6713999999999997E-2</v>
      </c>
      <c r="M161" s="49">
        <f t="shared" si="4"/>
        <v>3.1712307001394713E-2</v>
      </c>
      <c r="N161" s="49">
        <f t="shared" si="5"/>
        <v>9.0171796963225415E-2</v>
      </c>
      <c r="O161" s="54"/>
      <c r="P161" s="54"/>
    </row>
    <row r="162" spans="8:16">
      <c r="H162" s="95">
        <v>41864</v>
      </c>
      <c r="I162" s="103">
        <v>2358.9009999999998</v>
      </c>
      <c r="J162" s="103">
        <v>6254.2539999999999</v>
      </c>
      <c r="K162" s="103">
        <v>7.8445000000000001E-2</v>
      </c>
      <c r="L162" s="103">
        <v>-0.30714599999999997</v>
      </c>
      <c r="M162" s="49">
        <f t="shared" si="4"/>
        <v>3.2521638342258186E-2</v>
      </c>
      <c r="N162" s="49">
        <f t="shared" si="5"/>
        <v>8.6823373489947731E-2</v>
      </c>
      <c r="O162" s="54"/>
      <c r="P162" s="54"/>
    </row>
    <row r="163" spans="8:16">
      <c r="H163" s="95">
        <v>41865</v>
      </c>
      <c r="I163" s="103">
        <v>2335.9450000000002</v>
      </c>
      <c r="J163" s="103">
        <v>6219.933</v>
      </c>
      <c r="K163" s="103">
        <v>-0.97316499999999995</v>
      </c>
      <c r="L163" s="103">
        <v>-0.54876199999999997</v>
      </c>
      <c r="M163" s="49">
        <f t="shared" si="4"/>
        <v>2.2473498666288672E-2</v>
      </c>
      <c r="N163" s="49">
        <f t="shared" si="5"/>
        <v>8.0859294480436938E-2</v>
      </c>
      <c r="O163" s="54"/>
      <c r="P163" s="54"/>
    </row>
    <row r="164" spans="8:16">
      <c r="H164" s="95">
        <v>41866</v>
      </c>
      <c r="I164" s="103">
        <v>2360.6350000000002</v>
      </c>
      <c r="J164" s="103">
        <v>6281.3882000000003</v>
      </c>
      <c r="K164" s="103">
        <v>1.0569599999999999</v>
      </c>
      <c r="L164" s="103">
        <v>0.98803600000000003</v>
      </c>
      <c r="M164" s="49">
        <f t="shared" si="4"/>
        <v>3.3280632687881839E-2</v>
      </c>
      <c r="N164" s="49">
        <f t="shared" si="5"/>
        <v>9.1538577378525332E-2</v>
      </c>
      <c r="O164" s="54"/>
      <c r="P164" s="54"/>
    </row>
    <row r="165" spans="8:16">
      <c r="H165" s="95">
        <v>41869</v>
      </c>
      <c r="I165" s="103">
        <v>2374.5619999999999</v>
      </c>
      <c r="J165" s="103">
        <v>6367.0838999999996</v>
      </c>
      <c r="K165" s="103">
        <v>0.58996800000000005</v>
      </c>
      <c r="L165" s="103">
        <v>1.3642799999999999</v>
      </c>
      <c r="M165" s="49">
        <f t="shared" si="4"/>
        <v>3.9376661667984258E-2</v>
      </c>
      <c r="N165" s="49">
        <f t="shared" si="5"/>
        <v>0.10643021589649737</v>
      </c>
      <c r="O165" s="54"/>
      <c r="P165" s="54"/>
    </row>
    <row r="166" spans="8:16">
      <c r="H166" s="95">
        <v>41870</v>
      </c>
      <c r="I166" s="103">
        <v>2374.768</v>
      </c>
      <c r="J166" s="103">
        <v>6358.0834999999997</v>
      </c>
      <c r="K166" s="103">
        <v>8.6750000000000004E-3</v>
      </c>
      <c r="L166" s="103">
        <v>-0.14135800000000001</v>
      </c>
      <c r="M166" s="49">
        <f t="shared" si="4"/>
        <v>3.9466830546414755E-2</v>
      </c>
      <c r="N166" s="49">
        <f t="shared" si="5"/>
        <v>0.10486618522381308</v>
      </c>
      <c r="O166" s="54"/>
      <c r="P166" s="54"/>
    </row>
    <row r="167" spans="8:16">
      <c r="H167" s="95">
        <v>41871</v>
      </c>
      <c r="I167" s="103">
        <v>2366.14</v>
      </c>
      <c r="J167" s="103">
        <v>6357.0835999999999</v>
      </c>
      <c r="K167" s="103">
        <v>-0.36331999999999998</v>
      </c>
      <c r="L167" s="103">
        <v>-1.5726E-2</v>
      </c>
      <c r="M167" s="49">
        <f t="shared" si="4"/>
        <v>3.569024276438526E-2</v>
      </c>
      <c r="N167" s="49">
        <f t="shared" si="5"/>
        <v>0.10469242913857046</v>
      </c>
      <c r="O167" s="54"/>
      <c r="P167" s="54"/>
    </row>
    <row r="168" spans="8:16">
      <c r="H168" s="95">
        <v>41872</v>
      </c>
      <c r="I168" s="103">
        <v>2354.2440000000001</v>
      </c>
      <c r="J168" s="103">
        <v>6355.3209999999999</v>
      </c>
      <c r="K168" s="103">
        <v>-0.50275999999999998</v>
      </c>
      <c r="L168" s="103">
        <v>-2.7727000000000002E-2</v>
      </c>
      <c r="M168" s="49">
        <f t="shared" si="4"/>
        <v>3.0483208891527003E-2</v>
      </c>
      <c r="N168" s="49">
        <f t="shared" si="5"/>
        <v>0.10438613603341151</v>
      </c>
      <c r="O168" s="54"/>
      <c r="P168" s="54"/>
    </row>
    <row r="169" spans="8:16">
      <c r="H169" s="95">
        <v>41873</v>
      </c>
      <c r="I169" s="103">
        <v>2365.364</v>
      </c>
      <c r="J169" s="103">
        <v>6405.7380000000003</v>
      </c>
      <c r="K169" s="103">
        <v>0.47233799999999998</v>
      </c>
      <c r="L169" s="103">
        <v>0.79330400000000001</v>
      </c>
      <c r="M169" s="49">
        <f t="shared" si="4"/>
        <v>3.5350577474763778E-2</v>
      </c>
      <c r="N169" s="49">
        <f t="shared" si="5"/>
        <v>0.11314727269675195</v>
      </c>
      <c r="O169" s="54"/>
      <c r="P169" s="54"/>
    </row>
    <row r="170" spans="8:16">
      <c r="H170" s="95">
        <v>41876</v>
      </c>
      <c r="I170" s="103">
        <v>2342.8629999999998</v>
      </c>
      <c r="J170" s="103">
        <v>6376.9988999999996</v>
      </c>
      <c r="K170" s="103">
        <v>-0.95126999999999995</v>
      </c>
      <c r="L170" s="103">
        <v>-0.44864599999999999</v>
      </c>
      <c r="M170" s="49">
        <f t="shared" si="4"/>
        <v>2.5501597214744542E-2</v>
      </c>
      <c r="N170" s="49">
        <f t="shared" si="5"/>
        <v>0.10815317977806549</v>
      </c>
      <c r="O170" s="54"/>
      <c r="P170" s="54"/>
    </row>
    <row r="171" spans="8:16">
      <c r="H171" s="95">
        <v>41877</v>
      </c>
      <c r="I171" s="103">
        <v>2324.0920000000001</v>
      </c>
      <c r="J171" s="103">
        <v>6282.6927999999998</v>
      </c>
      <c r="K171" s="103">
        <v>-0.80119899999999999</v>
      </c>
      <c r="L171" s="103">
        <v>-1.4788479999999999</v>
      </c>
      <c r="M171" s="49">
        <f t="shared" si="4"/>
        <v>1.7285286452520143E-2</v>
      </c>
      <c r="N171" s="49">
        <f t="shared" si="5"/>
        <v>9.1765282237818546E-2</v>
      </c>
      <c r="O171" s="54"/>
      <c r="P171" s="54"/>
    </row>
    <row r="172" spans="8:16">
      <c r="H172" s="95">
        <v>41878</v>
      </c>
      <c r="I172" s="103">
        <v>2327.5949999999998</v>
      </c>
      <c r="J172" s="103">
        <v>6296.2222000000002</v>
      </c>
      <c r="K172" s="103">
        <v>0.150726</v>
      </c>
      <c r="L172" s="103">
        <v>0.21534400000000001</v>
      </c>
      <c r="M172" s="49">
        <f t="shared" si="4"/>
        <v>1.8818595098839985E-2</v>
      </c>
      <c r="N172" s="49">
        <f t="shared" si="5"/>
        <v>9.4116332922567603E-2</v>
      </c>
      <c r="O172" s="54"/>
      <c r="P172" s="54"/>
    </row>
    <row r="173" spans="8:16">
      <c r="H173" s="95">
        <v>41879</v>
      </c>
      <c r="I173" s="103">
        <v>2311.2779999999998</v>
      </c>
      <c r="J173" s="103">
        <v>6245.6325999999999</v>
      </c>
      <c r="K173" s="103">
        <v>-0.70102399999999998</v>
      </c>
      <c r="L173" s="103">
        <v>-0.80349099999999996</v>
      </c>
      <c r="M173" s="49">
        <f t="shared" si="4"/>
        <v>1.1676432043743246E-2</v>
      </c>
      <c r="N173" s="49">
        <f t="shared" si="5"/>
        <v>8.5325202959584567E-2</v>
      </c>
      <c r="O173" s="54"/>
      <c r="P173" s="54"/>
    </row>
    <row r="174" spans="8:16">
      <c r="H174" s="95">
        <v>41880</v>
      </c>
      <c r="I174" s="103">
        <v>2338.2869999999998</v>
      </c>
      <c r="J174" s="103">
        <v>6296.7755999999999</v>
      </c>
      <c r="K174" s="103">
        <v>1.168574</v>
      </c>
      <c r="L174" s="103">
        <v>0.81886000000000003</v>
      </c>
      <c r="M174" s="49">
        <f t="shared" si="4"/>
        <v>2.3498622517182488E-2</v>
      </c>
      <c r="N174" s="49">
        <f t="shared" si="5"/>
        <v>9.4212499156764329E-2</v>
      </c>
      <c r="O174" s="54"/>
      <c r="P174" s="54"/>
    </row>
    <row r="175" spans="8:16">
      <c r="H175" s="95">
        <v>41883</v>
      </c>
      <c r="I175" s="103">
        <v>2355.317</v>
      </c>
      <c r="J175" s="103">
        <v>6390.4780000000001</v>
      </c>
      <c r="K175" s="103">
        <v>0.72831100000000004</v>
      </c>
      <c r="L175" s="103">
        <v>1.4881009999999999</v>
      </c>
      <c r="M175" s="49">
        <f t="shared" si="4"/>
        <v>3.0952874942768993E-2</v>
      </c>
      <c r="N175" s="49">
        <f t="shared" si="5"/>
        <v>0.11049548965764644</v>
      </c>
      <c r="O175" s="54"/>
      <c r="P175" s="54"/>
    </row>
    <row r="176" spans="8:16">
      <c r="H176" s="95">
        <v>41884</v>
      </c>
      <c r="I176" s="103">
        <v>2386.46</v>
      </c>
      <c r="J176" s="103">
        <v>6459.1598000000004</v>
      </c>
      <c r="K176" s="103">
        <v>1.3222419999999999</v>
      </c>
      <c r="L176" s="103">
        <v>1.0747519999999999</v>
      </c>
      <c r="M176" s="49">
        <f t="shared" si="4"/>
        <v>4.458457096684687E-2</v>
      </c>
      <c r="N176" s="49">
        <f t="shared" si="5"/>
        <v>0.12243056386047901</v>
      </c>
      <c r="O176" s="54"/>
      <c r="P176" s="54"/>
    </row>
    <row r="177" spans="8:16">
      <c r="H177" s="95">
        <v>41885</v>
      </c>
      <c r="I177" s="103">
        <v>2408.8380000000002</v>
      </c>
      <c r="J177" s="103">
        <v>6501.5006999999996</v>
      </c>
      <c r="K177" s="103">
        <v>0.93770699999999996</v>
      </c>
      <c r="L177" s="103">
        <v>0.65551700000000002</v>
      </c>
      <c r="M177" s="49">
        <f t="shared" si="4"/>
        <v>5.437971252760887E-2</v>
      </c>
      <c r="N177" s="49">
        <f t="shared" si="5"/>
        <v>0.12978828866260561</v>
      </c>
      <c r="O177" s="54"/>
      <c r="P177" s="54"/>
    </row>
    <row r="178" spans="8:16">
      <c r="H178" s="95">
        <v>41886</v>
      </c>
      <c r="I178" s="103">
        <v>2426.2240000000002</v>
      </c>
      <c r="J178" s="103">
        <v>6528.8062</v>
      </c>
      <c r="K178" s="103">
        <v>0.72175900000000004</v>
      </c>
      <c r="L178" s="103">
        <v>0.41998799999999997</v>
      </c>
      <c r="M178" s="49">
        <f t="shared" si="4"/>
        <v>6.1989790781939336E-2</v>
      </c>
      <c r="N178" s="49">
        <f t="shared" si="5"/>
        <v>0.13453325994532461</v>
      </c>
      <c r="O178" s="54"/>
      <c r="P178" s="54"/>
    </row>
    <row r="179" spans="8:16">
      <c r="H179" s="95">
        <v>41887</v>
      </c>
      <c r="I179" s="103">
        <v>2449.259</v>
      </c>
      <c r="J179" s="103">
        <v>6574.5766000000003</v>
      </c>
      <c r="K179" s="103">
        <v>0.94941799999999998</v>
      </c>
      <c r="L179" s="103">
        <v>0.70105300000000004</v>
      </c>
      <c r="M179" s="49">
        <f t="shared" si="4"/>
        <v>7.207250978507429E-2</v>
      </c>
      <c r="N179" s="49">
        <f t="shared" si="5"/>
        <v>0.14248694083739988</v>
      </c>
      <c r="O179" s="54"/>
      <c r="P179" s="54"/>
    </row>
    <row r="180" spans="8:16">
      <c r="H180" s="95">
        <v>41891</v>
      </c>
      <c r="I180" s="103">
        <v>2445.2240000000002</v>
      </c>
      <c r="J180" s="103">
        <v>6629.6507000000001</v>
      </c>
      <c r="K180" s="103">
        <v>-0.164744</v>
      </c>
      <c r="L180" s="103">
        <v>0.83768299999999996</v>
      </c>
      <c r="M180" s="49">
        <f t="shared" si="4"/>
        <v>7.0306337821642639E-2</v>
      </c>
      <c r="N180" s="49">
        <f t="shared" si="5"/>
        <v>0.15205735789336239</v>
      </c>
      <c r="O180" s="54"/>
      <c r="P180" s="54"/>
    </row>
    <row r="181" spans="8:16">
      <c r="H181" s="95">
        <v>41892</v>
      </c>
      <c r="I181" s="103">
        <v>2432.433</v>
      </c>
      <c r="J181" s="103">
        <v>6638.3090000000002</v>
      </c>
      <c r="K181" s="103">
        <v>-0.52310100000000004</v>
      </c>
      <c r="L181" s="103">
        <v>0.13059999999999999</v>
      </c>
      <c r="M181" s="49">
        <f t="shared" si="4"/>
        <v>6.4707550811913928E-2</v>
      </c>
      <c r="N181" s="49">
        <f t="shared" si="5"/>
        <v>0.15356194066449524</v>
      </c>
      <c r="O181" s="54"/>
      <c r="P181" s="54"/>
    </row>
    <row r="182" spans="8:16">
      <c r="H182" s="95">
        <v>41893</v>
      </c>
      <c r="I182" s="103">
        <v>2423.4540000000002</v>
      </c>
      <c r="J182" s="103">
        <v>6617.3942999999999</v>
      </c>
      <c r="K182" s="103">
        <v>-0.36913699999999999</v>
      </c>
      <c r="L182" s="103">
        <v>-0.31506099999999998</v>
      </c>
      <c r="M182" s="49">
        <f t="shared" si="4"/>
        <v>6.0777325766151025E-2</v>
      </c>
      <c r="N182" s="49">
        <f t="shared" si="5"/>
        <v>0.14992752082648897</v>
      </c>
      <c r="O182" s="54"/>
      <c r="P182" s="54"/>
    </row>
    <row r="183" spans="8:16">
      <c r="H183" s="95">
        <v>41894</v>
      </c>
      <c r="I183" s="103">
        <v>2438.3580000000002</v>
      </c>
      <c r="J183" s="103">
        <v>6668.0497999999998</v>
      </c>
      <c r="K183" s="103">
        <v>0.61499000000000004</v>
      </c>
      <c r="L183" s="103">
        <v>0.76549</v>
      </c>
      <c r="M183" s="49">
        <f t="shared" si="4"/>
        <v>6.7301000349295093E-2</v>
      </c>
      <c r="N183" s="49">
        <f t="shared" si="5"/>
        <v>0.15873010246065666</v>
      </c>
      <c r="O183" s="54"/>
      <c r="P183" s="54"/>
    </row>
    <row r="184" spans="8:16">
      <c r="H184" s="95">
        <v>41897</v>
      </c>
      <c r="I184" s="103">
        <v>2437.1889999999999</v>
      </c>
      <c r="J184" s="103">
        <v>6701.5433000000003</v>
      </c>
      <c r="K184" s="103">
        <v>-4.7941999999999999E-2</v>
      </c>
      <c r="L184" s="103">
        <v>0.50229800000000002</v>
      </c>
      <c r="M184" s="49">
        <f t="shared" si="4"/>
        <v>6.6789313849852094E-2</v>
      </c>
      <c r="N184" s="49">
        <f t="shared" si="5"/>
        <v>0.1645503839298752</v>
      </c>
      <c r="O184" s="54"/>
      <c r="P184" s="54"/>
    </row>
    <row r="185" spans="8:16">
      <c r="H185" s="95">
        <v>41898</v>
      </c>
      <c r="I185" s="103">
        <v>2388.7649999999999</v>
      </c>
      <c r="J185" s="103">
        <v>6504.9791999999998</v>
      </c>
      <c r="K185" s="103">
        <v>-1.9868790000000001</v>
      </c>
      <c r="L185" s="103">
        <v>-2.9331170000000002</v>
      </c>
      <c r="M185" s="49">
        <f t="shared" si="4"/>
        <v>4.5593499436663354E-2</v>
      </c>
      <c r="N185" s="49">
        <f t="shared" si="5"/>
        <v>0.13039275965222097</v>
      </c>
      <c r="O185" s="54"/>
      <c r="P185" s="54"/>
    </row>
    <row r="186" spans="8:16">
      <c r="H186" s="95">
        <v>41899</v>
      </c>
      <c r="I186" s="103">
        <v>2401.326</v>
      </c>
      <c r="J186" s="103">
        <v>6574.0667000000003</v>
      </c>
      <c r="K186" s="103">
        <v>0.525837</v>
      </c>
      <c r="L186" s="103">
        <v>1.062071</v>
      </c>
      <c r="M186" s="49">
        <f t="shared" si="4"/>
        <v>5.1091612455911539E-2</v>
      </c>
      <c r="N186" s="49">
        <f t="shared" si="5"/>
        <v>0.14239833374882571</v>
      </c>
      <c r="O186" s="54"/>
      <c r="P186" s="54"/>
    </row>
    <row r="187" spans="8:16">
      <c r="H187" s="95">
        <v>41900</v>
      </c>
      <c r="I187" s="103">
        <v>2408.6640000000002</v>
      </c>
      <c r="J187" s="103">
        <v>6676.6253999999999</v>
      </c>
      <c r="K187" s="103">
        <v>0.30558099999999999</v>
      </c>
      <c r="L187" s="103">
        <v>1.5600499999999999</v>
      </c>
      <c r="M187" s="49">
        <f t="shared" si="4"/>
        <v>5.4303550465245376E-2</v>
      </c>
      <c r="N187" s="49">
        <f t="shared" si="5"/>
        <v>0.16022031416643312</v>
      </c>
      <c r="O187" s="54"/>
      <c r="P187" s="54"/>
    </row>
    <row r="188" spans="8:16">
      <c r="H188" s="95">
        <v>41901</v>
      </c>
      <c r="I188" s="103">
        <v>2425.2109999999998</v>
      </c>
      <c r="J188" s="103">
        <v>6742.4029</v>
      </c>
      <c r="K188" s="103">
        <v>0.68697799999999998</v>
      </c>
      <c r="L188" s="103">
        <v>0.98519100000000004</v>
      </c>
      <c r="M188" s="49">
        <f t="shared" si="4"/>
        <v>6.154638751082242E-2</v>
      </c>
      <c r="N188" s="49">
        <f t="shared" si="5"/>
        <v>0.17165069810186906</v>
      </c>
      <c r="O188" s="54"/>
      <c r="P188" s="54"/>
    </row>
    <row r="189" spans="8:16">
      <c r="H189" s="95">
        <v>41904</v>
      </c>
      <c r="I189" s="103">
        <v>2378.92</v>
      </c>
      <c r="J189" s="103">
        <v>6680.3325999999997</v>
      </c>
      <c r="K189" s="103">
        <v>-1.908741</v>
      </c>
      <c r="L189" s="103">
        <v>-0.92059599999999997</v>
      </c>
      <c r="M189" s="49">
        <f t="shared" si="4"/>
        <v>4.1284214931091023E-2</v>
      </c>
      <c r="N189" s="49">
        <f t="shared" si="5"/>
        <v>0.16086452714694244</v>
      </c>
      <c r="O189" s="54"/>
      <c r="P189" s="54"/>
    </row>
    <row r="190" spans="8:16">
      <c r="H190" s="95">
        <v>41905</v>
      </c>
      <c r="I190" s="103">
        <v>2399.462</v>
      </c>
      <c r="J190" s="103">
        <v>6736.6277</v>
      </c>
      <c r="K190" s="103">
        <v>0.86350099999999996</v>
      </c>
      <c r="L190" s="103">
        <v>0.84269899999999998</v>
      </c>
      <c r="M190" s="49">
        <f t="shared" si="4"/>
        <v>5.0275715420016409E-2</v>
      </c>
      <c r="N190" s="49">
        <f t="shared" si="5"/>
        <v>0.17064712160072615</v>
      </c>
      <c r="O190" s="54"/>
      <c r="P190" s="54"/>
    </row>
    <row r="191" spans="8:16">
      <c r="H191" s="95">
        <v>41906</v>
      </c>
      <c r="I191" s="103">
        <v>2441.864</v>
      </c>
      <c r="J191" s="103">
        <v>6798.3522000000003</v>
      </c>
      <c r="K191" s="103">
        <v>1.7671460000000001</v>
      </c>
      <c r="L191" s="103">
        <v>0.91625199999999996</v>
      </c>
      <c r="M191" s="49">
        <f t="shared" si="4"/>
        <v>6.8835622134621355E-2</v>
      </c>
      <c r="N191" s="49">
        <f t="shared" si="5"/>
        <v>0.18137320169228954</v>
      </c>
      <c r="O191" s="54"/>
      <c r="P191" s="54"/>
    </row>
    <row r="192" spans="8:16">
      <c r="H192" s="95">
        <v>41907</v>
      </c>
      <c r="I192" s="103">
        <v>2436.9650000000001</v>
      </c>
      <c r="J192" s="103">
        <v>6784.8441000000003</v>
      </c>
      <c r="K192" s="103">
        <v>-0.200625</v>
      </c>
      <c r="L192" s="103">
        <v>-0.19869700000000001</v>
      </c>
      <c r="M192" s="49">
        <f t="shared" si="4"/>
        <v>6.6691266137384186E-2</v>
      </c>
      <c r="N192" s="49">
        <f t="shared" si="5"/>
        <v>0.1790258523822934</v>
      </c>
      <c r="O192" s="54"/>
      <c r="P192" s="54"/>
    </row>
    <row r="193" spans="8:16">
      <c r="H193" s="95">
        <v>41908</v>
      </c>
      <c r="I193" s="103">
        <v>2437.201</v>
      </c>
      <c r="J193" s="103">
        <v>6806.4607999999998</v>
      </c>
      <c r="K193" s="103">
        <v>9.6839999999999999E-3</v>
      </c>
      <c r="L193" s="103">
        <v>0.31860300000000003</v>
      </c>
      <c r="M193" s="49">
        <f t="shared" si="4"/>
        <v>6.6794566405877331E-2</v>
      </c>
      <c r="N193" s="49">
        <f t="shared" si="5"/>
        <v>0.18278226119103702</v>
      </c>
      <c r="O193" s="54"/>
      <c r="P193" s="54"/>
    </row>
    <row r="194" spans="8:16">
      <c r="H194" s="95">
        <v>41911</v>
      </c>
      <c r="I194" s="103">
        <v>2447.799</v>
      </c>
      <c r="J194" s="103">
        <v>6859.2448999999997</v>
      </c>
      <c r="K194" s="103">
        <v>0.43484299999999998</v>
      </c>
      <c r="L194" s="103">
        <v>0.77549999999999997</v>
      </c>
      <c r="M194" s="49">
        <f t="shared" si="4"/>
        <v>7.1433448802023403E-2</v>
      </c>
      <c r="N194" s="49">
        <f t="shared" si="5"/>
        <v>0.1919547370176713</v>
      </c>
      <c r="O194" s="54"/>
      <c r="P194" s="54"/>
    </row>
    <row r="195" spans="8:16">
      <c r="H195" s="95">
        <v>41912</v>
      </c>
      <c r="I195" s="103">
        <v>2450.9879999999998</v>
      </c>
      <c r="J195" s="103">
        <v>6907.7584999999999</v>
      </c>
      <c r="K195" s="103">
        <v>0.13028000000000001</v>
      </c>
      <c r="L195" s="103">
        <v>0.70727300000000004</v>
      </c>
      <c r="M195" s="49">
        <f t="shared" si="4"/>
        <v>7.2829315565687169E-2</v>
      </c>
      <c r="N195" s="49">
        <f t="shared" si="5"/>
        <v>0.20038511327232</v>
      </c>
      <c r="O195" s="54"/>
      <c r="P195" s="54"/>
    </row>
    <row r="196" spans="8:16">
      <c r="H196" s="95">
        <v>41920</v>
      </c>
      <c r="I196" s="103">
        <v>2478.3829999999998</v>
      </c>
      <c r="J196" s="103">
        <v>7116.6623</v>
      </c>
      <c r="K196" s="103">
        <v>1.117713</v>
      </c>
      <c r="L196" s="103">
        <v>3.0241910000000001</v>
      </c>
      <c r="M196" s="49">
        <f t="shared" si="4"/>
        <v>8.4820463257932799E-2</v>
      </c>
      <c r="N196" s="49">
        <f t="shared" si="5"/>
        <v>0.23668704994628142</v>
      </c>
      <c r="O196" s="54"/>
      <c r="P196" s="54"/>
    </row>
    <row r="197" spans="8:16">
      <c r="H197" s="95">
        <v>41921</v>
      </c>
      <c r="I197" s="103">
        <v>2481.9549999999999</v>
      </c>
      <c r="J197" s="103">
        <v>7111.1643999999997</v>
      </c>
      <c r="K197" s="103">
        <v>0.144126</v>
      </c>
      <c r="L197" s="103">
        <v>-7.7254000000000003E-2</v>
      </c>
      <c r="M197" s="49">
        <f t="shared" si="4"/>
        <v>8.6383974101397198E-2</v>
      </c>
      <c r="N197" s="49">
        <f t="shared" si="5"/>
        <v>0.23573166082631425</v>
      </c>
      <c r="O197" s="54"/>
      <c r="P197" s="54"/>
    </row>
    <row r="198" spans="8:16">
      <c r="H198" s="95">
        <v>41922</v>
      </c>
      <c r="I198" s="103">
        <v>2466.7890000000002</v>
      </c>
      <c r="J198" s="103">
        <v>7117.2649000000001</v>
      </c>
      <c r="K198" s="103">
        <v>-0.61105100000000001</v>
      </c>
      <c r="L198" s="103">
        <v>8.5788000000000003E-2</v>
      </c>
      <c r="M198" s="49">
        <f t="shared" ref="M198:M245" si="6">I198/$I$5-1</f>
        <v>7.9745618711705824E-2</v>
      </c>
      <c r="N198" s="49">
        <f t="shared" ref="N198:N245" si="7">J198/$J$5-1</f>
        <v>0.23679176583483752</v>
      </c>
      <c r="O198" s="54"/>
      <c r="P198" s="54"/>
    </row>
    <row r="199" spans="8:16">
      <c r="H199" s="95">
        <v>41925</v>
      </c>
      <c r="I199" s="103">
        <v>2454.9459999999999</v>
      </c>
      <c r="J199" s="103">
        <v>7162.0546000000004</v>
      </c>
      <c r="K199" s="103">
        <v>-0.48009800000000002</v>
      </c>
      <c r="L199" s="103">
        <v>0.62931099999999995</v>
      </c>
      <c r="M199" s="49">
        <f t="shared" si="6"/>
        <v>7.4561783627957956E-2</v>
      </c>
      <c r="N199" s="49">
        <f t="shared" si="7"/>
        <v>0.24457502709215184</v>
      </c>
      <c r="O199" s="54"/>
      <c r="P199" s="54"/>
    </row>
    <row r="200" spans="8:16">
      <c r="H200" s="95">
        <v>41926</v>
      </c>
      <c r="I200" s="103">
        <v>2446.5619999999999</v>
      </c>
      <c r="J200" s="103">
        <v>7140.5025999999998</v>
      </c>
      <c r="K200" s="103">
        <v>-0.34151500000000001</v>
      </c>
      <c r="L200" s="103">
        <v>-0.30091899999999999</v>
      </c>
      <c r="M200" s="49">
        <f t="shared" si="6"/>
        <v>7.0891997818438357E-2</v>
      </c>
      <c r="N200" s="49">
        <f t="shared" si="7"/>
        <v>0.24082986142643747</v>
      </c>
      <c r="O200" s="54"/>
      <c r="P200" s="54"/>
    </row>
    <row r="201" spans="8:16">
      <c r="H201" s="95">
        <v>41927</v>
      </c>
      <c r="I201" s="103">
        <v>2463.8739999999998</v>
      </c>
      <c r="J201" s="103">
        <v>7293.0897000000004</v>
      </c>
      <c r="K201" s="103">
        <v>0.70760500000000004</v>
      </c>
      <c r="L201" s="103">
        <v>2.136924</v>
      </c>
      <c r="M201" s="49">
        <f t="shared" si="6"/>
        <v>7.8469685310614157E-2</v>
      </c>
      <c r="N201" s="49">
        <f t="shared" si="7"/>
        <v>0.26734545013982336</v>
      </c>
      <c r="O201" s="54"/>
      <c r="P201" s="54"/>
    </row>
    <row r="202" spans="8:16">
      <c r="H202" s="95">
        <v>41928</v>
      </c>
      <c r="I202" s="103">
        <v>2444.395</v>
      </c>
      <c r="J202" s="103">
        <v>7204.7972</v>
      </c>
      <c r="K202" s="103">
        <v>-0.79058399999999995</v>
      </c>
      <c r="L202" s="103">
        <v>-1.2106319999999999</v>
      </c>
      <c r="M202" s="49">
        <f t="shared" si="6"/>
        <v>6.9943473742910101E-2</v>
      </c>
      <c r="N202" s="49">
        <f t="shared" si="7"/>
        <v>0.25200255669420035</v>
      </c>
      <c r="O202" s="54"/>
      <c r="P202" s="54"/>
    </row>
    <row r="203" spans="8:16">
      <c r="H203" s="95">
        <v>41929</v>
      </c>
      <c r="I203" s="103">
        <v>2441.732</v>
      </c>
      <c r="J203" s="103">
        <v>7106.0423000000001</v>
      </c>
      <c r="K203" s="103">
        <v>-0.108943</v>
      </c>
      <c r="L203" s="103">
        <v>-1.3706830000000001</v>
      </c>
      <c r="M203" s="49">
        <f t="shared" si="6"/>
        <v>6.8777844018345524E-2</v>
      </c>
      <c r="N203" s="49">
        <f t="shared" si="7"/>
        <v>0.23484157577358822</v>
      </c>
      <c r="O203" s="54"/>
      <c r="P203" s="54"/>
    </row>
    <row r="204" spans="8:16">
      <c r="H204" s="95">
        <v>41932</v>
      </c>
      <c r="I204" s="103">
        <v>2454.7109999999998</v>
      </c>
      <c r="J204" s="103">
        <v>7219.2547000000004</v>
      </c>
      <c r="K204" s="103">
        <v>0.53154900000000005</v>
      </c>
      <c r="L204" s="103">
        <v>1.5931850000000001</v>
      </c>
      <c r="M204" s="49">
        <f t="shared" si="6"/>
        <v>7.4458921072466877E-2</v>
      </c>
      <c r="N204" s="49">
        <f t="shared" si="7"/>
        <v>0.25451488652957832</v>
      </c>
      <c r="O204" s="54"/>
      <c r="P204" s="54"/>
    </row>
    <row r="205" spans="8:16">
      <c r="H205" s="95">
        <v>41933</v>
      </c>
      <c r="I205" s="103">
        <v>2433.3910000000001</v>
      </c>
      <c r="J205" s="103">
        <v>7101.7165000000005</v>
      </c>
      <c r="K205" s="103">
        <v>-0.86853400000000003</v>
      </c>
      <c r="L205" s="103">
        <v>-1.6281209999999999</v>
      </c>
      <c r="M205" s="49">
        <f t="shared" si="6"/>
        <v>6.5126879867915877E-2</v>
      </c>
      <c r="N205" s="49">
        <f t="shared" si="7"/>
        <v>0.23408986652912156</v>
      </c>
      <c r="O205" s="54"/>
      <c r="P205" s="54"/>
    </row>
    <row r="206" spans="8:16">
      <c r="H206" s="95">
        <v>41934</v>
      </c>
      <c r="I206" s="103">
        <v>2418.6410000000001</v>
      </c>
      <c r="J206" s="103">
        <v>6962.2024000000001</v>
      </c>
      <c r="K206" s="103">
        <v>-0.60614999999999997</v>
      </c>
      <c r="L206" s="103">
        <v>-1.964512</v>
      </c>
      <c r="M206" s="49">
        <f t="shared" si="6"/>
        <v>5.8670613087093537E-2</v>
      </c>
      <c r="N206" s="49">
        <f t="shared" si="7"/>
        <v>0.20984601829215932</v>
      </c>
      <c r="O206" s="54"/>
      <c r="P206" s="54"/>
    </row>
    <row r="207" spans="8:16">
      <c r="H207" s="95">
        <v>41935</v>
      </c>
      <c r="I207" s="103">
        <v>2395.9360000000001</v>
      </c>
      <c r="J207" s="103">
        <v>6860.6732000000002</v>
      </c>
      <c r="K207" s="103">
        <v>-0.93874999999999997</v>
      </c>
      <c r="L207" s="103">
        <v>-1.458291</v>
      </c>
      <c r="M207" s="49">
        <f t="shared" si="6"/>
        <v>4.8732339374648381E-2</v>
      </c>
      <c r="N207" s="49">
        <f t="shared" si="7"/>
        <v>0.19220293765428709</v>
      </c>
      <c r="O207" s="54"/>
      <c r="P207" s="54"/>
    </row>
    <row r="208" spans="8:16">
      <c r="H208" s="95">
        <v>41936</v>
      </c>
      <c r="I208" s="103">
        <v>2390.7060000000001</v>
      </c>
      <c r="J208" s="103">
        <v>6879.7864</v>
      </c>
      <c r="K208" s="103">
        <v>-0.21828600000000001</v>
      </c>
      <c r="L208" s="103">
        <v>0.27859099999999998</v>
      </c>
      <c r="M208" s="49">
        <f t="shared" si="6"/>
        <v>4.644310037371957E-2</v>
      </c>
      <c r="N208" s="49">
        <f t="shared" si="7"/>
        <v>0.19552430459943948</v>
      </c>
      <c r="O208" s="54"/>
      <c r="P208" s="54"/>
    </row>
    <row r="209" spans="8:16">
      <c r="H209" s="95">
        <v>41939</v>
      </c>
      <c r="I209" s="103">
        <v>2368.8319999999999</v>
      </c>
      <c r="J209" s="103">
        <v>6970.1790000000001</v>
      </c>
      <c r="K209" s="103">
        <v>-0.91496</v>
      </c>
      <c r="L209" s="103">
        <v>1.313887</v>
      </c>
      <c r="M209" s="49">
        <f t="shared" si="6"/>
        <v>3.6868566166010641E-2</v>
      </c>
      <c r="N209" s="49">
        <f t="shared" si="7"/>
        <v>0.21123213969384524</v>
      </c>
      <c r="O209" s="54"/>
      <c r="P209" s="54"/>
    </row>
    <row r="210" spans="8:16">
      <c r="H210" s="95">
        <v>41940</v>
      </c>
      <c r="I210" s="103">
        <v>2416.6529999999998</v>
      </c>
      <c r="J210" s="103">
        <v>7093.9202999999998</v>
      </c>
      <c r="K210" s="103">
        <v>2.0187590000000002</v>
      </c>
      <c r="L210" s="103">
        <v>1.775296</v>
      </c>
      <c r="M210" s="49">
        <f t="shared" si="6"/>
        <v>5.7800439638939327E-2</v>
      </c>
      <c r="N210" s="49">
        <f t="shared" si="7"/>
        <v>0.23273509386008651</v>
      </c>
      <c r="O210" s="54"/>
      <c r="P210" s="54"/>
    </row>
    <row r="211" spans="8:16">
      <c r="H211" s="95">
        <v>41941</v>
      </c>
      <c r="I211" s="103">
        <v>2451.384</v>
      </c>
      <c r="J211" s="103">
        <v>7122.2991000000002</v>
      </c>
      <c r="K211" s="103">
        <v>1.4371529999999999</v>
      </c>
      <c r="L211" s="103">
        <v>0.40004400000000001</v>
      </c>
      <c r="M211" s="49">
        <f t="shared" si="6"/>
        <v>7.3002649914514661E-2</v>
      </c>
      <c r="N211" s="49">
        <f t="shared" si="7"/>
        <v>0.23766657620020215</v>
      </c>
      <c r="O211" s="54"/>
      <c r="P211" s="54"/>
    </row>
    <row r="212" spans="8:16">
      <c r="H212" s="95">
        <v>41942</v>
      </c>
      <c r="I212" s="103">
        <v>2468.9250000000002</v>
      </c>
      <c r="J212" s="103">
        <v>7150.5478999999996</v>
      </c>
      <c r="K212" s="103">
        <v>0.71555500000000005</v>
      </c>
      <c r="L212" s="103">
        <v>0.39662500000000001</v>
      </c>
      <c r="M212" s="49">
        <f t="shared" si="6"/>
        <v>8.0680573684169143E-2</v>
      </c>
      <c r="N212" s="49">
        <f t="shared" si="7"/>
        <v>0.24257546799018104</v>
      </c>
      <c r="O212" s="54"/>
      <c r="P212" s="54"/>
    </row>
    <row r="213" spans="8:16">
      <c r="H213" s="95">
        <v>41943</v>
      </c>
      <c r="I213" s="103">
        <v>2508.3249999999998</v>
      </c>
      <c r="J213" s="103">
        <v>7116.0378000000001</v>
      </c>
      <c r="K213" s="103">
        <v>1.595836</v>
      </c>
      <c r="L213" s="103">
        <v>-0.482622</v>
      </c>
      <c r="M213" s="49">
        <f t="shared" si="6"/>
        <v>9.7926465966500897E-2</v>
      </c>
      <c r="N213" s="49">
        <f t="shared" si="7"/>
        <v>0.23657852841889482</v>
      </c>
      <c r="O213" s="54"/>
      <c r="P213" s="54"/>
    </row>
    <row r="214" spans="8:16">
      <c r="H214" s="95">
        <v>41946</v>
      </c>
      <c r="I214" s="103">
        <v>2512.5479999999998</v>
      </c>
      <c r="J214" s="103">
        <v>7117.7565000000004</v>
      </c>
      <c r="K214" s="103">
        <v>0.16835900000000001</v>
      </c>
      <c r="L214" s="103">
        <v>2.4152E-2</v>
      </c>
      <c r="M214" s="49">
        <f t="shared" si="6"/>
        <v>9.9774927974325411E-2</v>
      </c>
      <c r="N214" s="49">
        <f t="shared" si="7"/>
        <v>0.23687719286904629</v>
      </c>
      <c r="O214" s="54"/>
      <c r="P214" s="54"/>
    </row>
    <row r="215" spans="8:16">
      <c r="H215" s="95">
        <v>41947</v>
      </c>
      <c r="I215" s="103">
        <v>2513.172</v>
      </c>
      <c r="J215" s="103">
        <v>7029.5343000000003</v>
      </c>
      <c r="K215" s="103">
        <v>2.4834999999999999E-2</v>
      </c>
      <c r="L215" s="103">
        <v>-1.239466</v>
      </c>
      <c r="M215" s="49">
        <f t="shared" si="6"/>
        <v>0.10004806088762952</v>
      </c>
      <c r="N215" s="49">
        <f t="shared" si="7"/>
        <v>0.22154651569784312</v>
      </c>
      <c r="O215" s="54"/>
      <c r="P215" s="54"/>
    </row>
    <row r="216" spans="8:16">
      <c r="H216" s="95">
        <v>41948</v>
      </c>
      <c r="I216" s="103">
        <v>2503.4479999999999</v>
      </c>
      <c r="J216" s="103">
        <v>7021.3292000000001</v>
      </c>
      <c r="K216" s="103">
        <v>-0.38692100000000001</v>
      </c>
      <c r="L216" s="103">
        <v>-0.11672299999999999</v>
      </c>
      <c r="M216" s="49">
        <f t="shared" si="6"/>
        <v>9.5791739655309849E-2</v>
      </c>
      <c r="N216" s="49">
        <f t="shared" si="7"/>
        <v>0.22012068705995569</v>
      </c>
      <c r="O216" s="54"/>
      <c r="P216" s="54"/>
    </row>
    <row r="217" spans="8:16">
      <c r="H217" s="95">
        <v>41949</v>
      </c>
      <c r="I217" s="103">
        <v>2506.067</v>
      </c>
      <c r="J217" s="103">
        <v>7065.2933000000003</v>
      </c>
      <c r="K217" s="103">
        <v>0.104616</v>
      </c>
      <c r="L217" s="103">
        <v>0.62615100000000001</v>
      </c>
      <c r="M217" s="49">
        <f t="shared" si="6"/>
        <v>9.693811000778263E-2</v>
      </c>
      <c r="N217" s="49">
        <f t="shared" si="7"/>
        <v>0.22776048094655676</v>
      </c>
      <c r="O217" s="54"/>
      <c r="P217" s="54"/>
    </row>
    <row r="218" spans="8:16">
      <c r="H218" s="95">
        <v>41950</v>
      </c>
      <c r="I218" s="103">
        <v>2502.1529999999998</v>
      </c>
      <c r="J218" s="103">
        <v>6991.0820000000003</v>
      </c>
      <c r="K218" s="103">
        <v>-0.15618099999999999</v>
      </c>
      <c r="L218" s="103">
        <v>-1.0503640000000001</v>
      </c>
      <c r="M218" s="49">
        <f t="shared" si="6"/>
        <v>9.5224901317603639E-2</v>
      </c>
      <c r="N218" s="49">
        <f t="shared" si="7"/>
        <v>0.21486452638233922</v>
      </c>
      <c r="O218" s="54"/>
      <c r="P218" s="54"/>
    </row>
    <row r="219" spans="8:16">
      <c r="H219" s="95">
        <v>41953</v>
      </c>
      <c r="I219" s="103">
        <v>2565.73</v>
      </c>
      <c r="J219" s="103">
        <v>7024.7884999999997</v>
      </c>
      <c r="K219" s="103">
        <v>2.5408919999999999</v>
      </c>
      <c r="L219" s="103">
        <v>0.48213600000000001</v>
      </c>
      <c r="M219" s="49">
        <f t="shared" si="6"/>
        <v>0.12305338085145689</v>
      </c>
      <c r="N219" s="49">
        <f t="shared" si="7"/>
        <v>0.22072182159908915</v>
      </c>
      <c r="O219" s="54"/>
      <c r="P219" s="54"/>
    </row>
    <row r="220" spans="8:16">
      <c r="H220" s="95">
        <v>41954</v>
      </c>
      <c r="I220" s="103">
        <v>2558.6120000000001</v>
      </c>
      <c r="J220" s="103">
        <v>6848.5240999999996</v>
      </c>
      <c r="K220" s="103">
        <v>-0.27742600000000001</v>
      </c>
      <c r="L220" s="103">
        <v>-2.5091770000000002</v>
      </c>
      <c r="M220" s="49">
        <f t="shared" si="6"/>
        <v>0.11993773970258292</v>
      </c>
      <c r="N220" s="49">
        <f t="shared" si="7"/>
        <v>0.1900917464799492</v>
      </c>
      <c r="O220" s="54"/>
      <c r="P220" s="54"/>
    </row>
    <row r="221" spans="8:16">
      <c r="H221" s="95">
        <v>41955</v>
      </c>
      <c r="I221" s="103">
        <v>2594.3180000000002</v>
      </c>
      <c r="J221" s="103">
        <v>6932.8795</v>
      </c>
      <c r="K221" s="103">
        <v>1.3955219999999999</v>
      </c>
      <c r="L221" s="103">
        <v>1.2317309999999999</v>
      </c>
      <c r="M221" s="49">
        <f t="shared" si="6"/>
        <v>0.13556672015519577</v>
      </c>
      <c r="N221" s="49">
        <f t="shared" si="7"/>
        <v>0.20475047642601374</v>
      </c>
      <c r="O221" s="54"/>
      <c r="P221" s="54"/>
    </row>
    <row r="222" spans="8:16">
      <c r="H222" s="95">
        <v>41956</v>
      </c>
      <c r="I222" s="103">
        <v>2579.75</v>
      </c>
      <c r="J222" s="103">
        <v>6820.2712000000001</v>
      </c>
      <c r="K222" s="103">
        <v>-0.56153500000000001</v>
      </c>
      <c r="L222" s="103">
        <v>-1.6242639999999999</v>
      </c>
      <c r="M222" s="49">
        <f t="shared" si="6"/>
        <v>0.12919011714075368</v>
      </c>
      <c r="N222" s="49">
        <f t="shared" si="7"/>
        <v>0.1851821422187736</v>
      </c>
      <c r="O222" s="54"/>
      <c r="P222" s="54"/>
    </row>
    <row r="223" spans="8:16">
      <c r="H223" s="95">
        <v>41957</v>
      </c>
      <c r="I223" s="103">
        <v>2581.0929999999998</v>
      </c>
      <c r="J223" s="103">
        <v>6856.2210999999998</v>
      </c>
      <c r="K223" s="103">
        <v>5.2059000000000001E-2</v>
      </c>
      <c r="L223" s="103">
        <v>0.52710400000000002</v>
      </c>
      <c r="M223" s="49">
        <f t="shared" si="6"/>
        <v>0.12977796570255995</v>
      </c>
      <c r="N223" s="49">
        <f t="shared" si="7"/>
        <v>0.19142928082149524</v>
      </c>
      <c r="O223" s="54"/>
      <c r="P223" s="54"/>
    </row>
    <row r="224" spans="8:16">
      <c r="H224" s="95">
        <v>41960</v>
      </c>
      <c r="I224" s="103">
        <v>2567.1010000000001</v>
      </c>
      <c r="J224" s="103">
        <v>6935.5873000000001</v>
      </c>
      <c r="K224" s="103">
        <v>-0.54209600000000002</v>
      </c>
      <c r="L224" s="103">
        <v>1.1575789999999999</v>
      </c>
      <c r="M224" s="49">
        <f t="shared" si="6"/>
        <v>0.1236534853773219</v>
      </c>
      <c r="N224" s="49">
        <f t="shared" si="7"/>
        <v>0.20522102020801181</v>
      </c>
      <c r="O224" s="54"/>
      <c r="P224" s="54"/>
    </row>
    <row r="225" spans="8:16">
      <c r="H225" s="95">
        <v>41961</v>
      </c>
      <c r="I225" s="103">
        <v>2541.4160000000002</v>
      </c>
      <c r="J225" s="103">
        <v>6939.82</v>
      </c>
      <c r="K225" s="103">
        <v>-1.000545</v>
      </c>
      <c r="L225" s="103">
        <v>6.1029E-2</v>
      </c>
      <c r="M225" s="49">
        <f t="shared" si="6"/>
        <v>0.11241082691864945</v>
      </c>
      <c r="N225" s="49">
        <f t="shared" si="7"/>
        <v>0.2059565511431114</v>
      </c>
      <c r="O225" s="54"/>
      <c r="P225" s="54"/>
    </row>
    <row r="226" spans="8:16">
      <c r="H226" s="95">
        <v>41962</v>
      </c>
      <c r="I226" s="103">
        <v>2537.223</v>
      </c>
      <c r="J226" s="103">
        <v>6995.7988999999998</v>
      </c>
      <c r="K226" s="103">
        <v>-0.16498699999999999</v>
      </c>
      <c r="L226" s="103">
        <v>0.80663300000000004</v>
      </c>
      <c r="M226" s="49">
        <f t="shared" si="6"/>
        <v>0.11057549630088737</v>
      </c>
      <c r="N226" s="49">
        <f t="shared" si="7"/>
        <v>0.21568419842802444</v>
      </c>
      <c r="O226" s="54"/>
      <c r="P226" s="54"/>
    </row>
    <row r="227" spans="8:16">
      <c r="H227" s="95">
        <v>41963</v>
      </c>
      <c r="I227" s="103">
        <v>2537.0990000000002</v>
      </c>
      <c r="J227" s="103">
        <v>6950.2201999999997</v>
      </c>
      <c r="K227" s="103">
        <v>-4.8869999999999999E-3</v>
      </c>
      <c r="L227" s="103">
        <v>-0.65151499999999996</v>
      </c>
      <c r="M227" s="49">
        <f t="shared" si="6"/>
        <v>0.11052121988862851</v>
      </c>
      <c r="N227" s="49">
        <f t="shared" si="7"/>
        <v>0.20776382990872766</v>
      </c>
      <c r="O227" s="54"/>
      <c r="P227" s="54"/>
    </row>
    <row r="228" spans="8:16">
      <c r="H228" s="95">
        <v>41964</v>
      </c>
      <c r="I228" s="103">
        <v>2583.4549999999999</v>
      </c>
      <c r="J228" s="103">
        <v>6995.232</v>
      </c>
      <c r="K228" s="103">
        <v>1.827126</v>
      </c>
      <c r="L228" s="103">
        <v>0.64763099999999996</v>
      </c>
      <c r="M228" s="49">
        <f t="shared" si="6"/>
        <v>0.13081184381349575</v>
      </c>
      <c r="N228" s="49">
        <f t="shared" si="7"/>
        <v>0.21558568625208285</v>
      </c>
      <c r="O228" s="54"/>
      <c r="P228" s="54"/>
    </row>
    <row r="229" spans="8:16">
      <c r="H229" s="95">
        <v>41967</v>
      </c>
      <c r="I229" s="103">
        <v>2649.2579999999998</v>
      </c>
      <c r="J229" s="103">
        <v>7017.0528999999997</v>
      </c>
      <c r="K229" s="103">
        <v>2.5470929999999998</v>
      </c>
      <c r="L229" s="103">
        <v>0.31194</v>
      </c>
      <c r="M229" s="49">
        <f t="shared" si="6"/>
        <v>0.1596146724900005</v>
      </c>
      <c r="N229" s="49">
        <f t="shared" si="7"/>
        <v>0.21937757960188708</v>
      </c>
      <c r="O229" s="54"/>
      <c r="P229" s="54"/>
    </row>
    <row r="230" spans="8:16">
      <c r="H230" s="95">
        <v>41968</v>
      </c>
      <c r="I230" s="103">
        <v>2685.5610000000001</v>
      </c>
      <c r="J230" s="103">
        <v>7110.2430000000004</v>
      </c>
      <c r="K230" s="103">
        <v>1.3703080000000001</v>
      </c>
      <c r="L230" s="103">
        <v>1.328052</v>
      </c>
      <c r="M230" s="49">
        <f t="shared" si="6"/>
        <v>0.17550496760486078</v>
      </c>
      <c r="N230" s="49">
        <f t="shared" si="7"/>
        <v>0.2355715459578851</v>
      </c>
      <c r="O230" s="54"/>
      <c r="P230" s="54"/>
    </row>
    <row r="231" spans="8:16">
      <c r="H231" s="95">
        <v>41969</v>
      </c>
      <c r="I231" s="103">
        <v>2723.018</v>
      </c>
      <c r="J231" s="103">
        <v>7135.1050999999998</v>
      </c>
      <c r="K231" s="103">
        <v>1.394755</v>
      </c>
      <c r="L231" s="103">
        <v>0.34966599999999998</v>
      </c>
      <c r="M231" s="49">
        <f t="shared" si="6"/>
        <v>0.19190038352413241</v>
      </c>
      <c r="N231" s="49">
        <f t="shared" si="7"/>
        <v>0.2398919191621145</v>
      </c>
      <c r="O231" s="54"/>
      <c r="P231" s="54"/>
    </row>
    <row r="232" spans="8:16">
      <c r="H232" s="95">
        <v>41970</v>
      </c>
      <c r="I232" s="103">
        <v>2754.49</v>
      </c>
      <c r="J232" s="103">
        <v>7187.0210999999999</v>
      </c>
      <c r="K232" s="103">
        <v>1.1557759999999999</v>
      </c>
      <c r="L232" s="103">
        <v>0.72761399999999998</v>
      </c>
      <c r="M232" s="49">
        <f t="shared" si="6"/>
        <v>0.20567608712589758</v>
      </c>
      <c r="N232" s="49">
        <f t="shared" si="7"/>
        <v>0.24891354224587547</v>
      </c>
      <c r="O232" s="54"/>
      <c r="P232" s="54"/>
    </row>
    <row r="233" spans="8:16">
      <c r="H233" s="95">
        <v>41971</v>
      </c>
      <c r="I233" s="103">
        <v>2808.819</v>
      </c>
      <c r="J233" s="103">
        <v>7168.3500999999997</v>
      </c>
      <c r="K233" s="103">
        <v>1.97238</v>
      </c>
      <c r="L233" s="103">
        <v>-0.25978800000000002</v>
      </c>
      <c r="M233" s="49">
        <f t="shared" si="6"/>
        <v>0.22945659681642594</v>
      </c>
      <c r="N233" s="49">
        <f t="shared" si="7"/>
        <v>0.24566901792587958</v>
      </c>
      <c r="O233" s="54"/>
      <c r="P233" s="54"/>
    </row>
    <row r="234" spans="8:16">
      <c r="H234" s="95">
        <v>41974</v>
      </c>
      <c r="I234" s="103">
        <v>2819.8119999999999</v>
      </c>
      <c r="J234" s="103">
        <v>7169.3238000000001</v>
      </c>
      <c r="K234" s="103">
        <v>0.391374</v>
      </c>
      <c r="L234" s="103">
        <v>1.3583E-2</v>
      </c>
      <c r="M234" s="49">
        <f t="shared" si="6"/>
        <v>0.23426837584839721</v>
      </c>
      <c r="N234" s="49">
        <f t="shared" si="7"/>
        <v>0.2458382211464023</v>
      </c>
      <c r="O234" s="54"/>
      <c r="P234" s="54"/>
    </row>
    <row r="235" spans="8:16">
      <c r="H235" s="95">
        <v>41975</v>
      </c>
      <c r="I235" s="103">
        <v>2923.94</v>
      </c>
      <c r="J235" s="103">
        <v>7224.6445000000003</v>
      </c>
      <c r="K235" s="103">
        <v>3.6927279999999998</v>
      </c>
      <c r="L235" s="103">
        <v>0.77163099999999996</v>
      </c>
      <c r="M235" s="49">
        <f t="shared" si="6"/>
        <v>0.27984655532998759</v>
      </c>
      <c r="N235" s="49">
        <f t="shared" si="7"/>
        <v>0.25545149073823947</v>
      </c>
      <c r="O235" s="54"/>
      <c r="P235" s="54"/>
    </row>
    <row r="236" spans="8:16">
      <c r="H236" s="95">
        <v>41976</v>
      </c>
      <c r="I236" s="103">
        <v>2967.549</v>
      </c>
      <c r="J236" s="103">
        <v>7263.4654</v>
      </c>
      <c r="K236" s="103">
        <v>1.491446</v>
      </c>
      <c r="L236" s="103">
        <v>0.53734000000000004</v>
      </c>
      <c r="M236" s="49">
        <f t="shared" si="6"/>
        <v>0.29893478163811471</v>
      </c>
      <c r="N236" s="49">
        <f t="shared" si="7"/>
        <v>0.26219753295205361</v>
      </c>
      <c r="O236" s="54"/>
      <c r="P236" s="54"/>
    </row>
    <row r="237" spans="8:16">
      <c r="H237" s="95">
        <v>41977</v>
      </c>
      <c r="I237" s="103">
        <v>3104.3510000000001</v>
      </c>
      <c r="J237" s="103">
        <v>7373.0610999999999</v>
      </c>
      <c r="K237" s="103">
        <v>4.6099319999999997</v>
      </c>
      <c r="L237" s="103">
        <v>1.5088619999999999</v>
      </c>
      <c r="M237" s="49">
        <f t="shared" si="6"/>
        <v>0.35881479574998187</v>
      </c>
      <c r="N237" s="49">
        <f t="shared" si="7"/>
        <v>0.28124235722589863</v>
      </c>
      <c r="O237" s="54"/>
      <c r="P237" s="54"/>
    </row>
    <row r="238" spans="8:16">
      <c r="H238" s="95">
        <v>41978</v>
      </c>
      <c r="I238" s="103">
        <v>3124.8850000000002</v>
      </c>
      <c r="J238" s="103">
        <v>7228.3053</v>
      </c>
      <c r="K238" s="103">
        <v>0.66145900000000002</v>
      </c>
      <c r="L238" s="103">
        <v>-1.9633069999999999</v>
      </c>
      <c r="M238" s="49">
        <f t="shared" si="6"/>
        <v>0.36780279453489073</v>
      </c>
      <c r="N238" s="49">
        <f t="shared" si="7"/>
        <v>0.25608764063008449</v>
      </c>
      <c r="O238" s="54"/>
      <c r="P238" s="54"/>
    </row>
    <row r="239" spans="8:16">
      <c r="H239" s="95">
        <v>41981</v>
      </c>
      <c r="I239" s="103">
        <v>3252.8809999999999</v>
      </c>
      <c r="J239" s="103">
        <v>7193.3843999999999</v>
      </c>
      <c r="K239" s="103">
        <v>4.0960229999999997</v>
      </c>
      <c r="L239" s="103">
        <v>-0.48311300000000001</v>
      </c>
      <c r="M239" s="49">
        <f t="shared" si="6"/>
        <v>0.42382830795035642</v>
      </c>
      <c r="N239" s="49">
        <f t="shared" si="7"/>
        <v>0.25001931492036689</v>
      </c>
      <c r="O239" s="54"/>
      <c r="P239" s="54"/>
    </row>
    <row r="240" spans="8:16">
      <c r="H240" s="95">
        <v>41982</v>
      </c>
      <c r="I240" s="103">
        <v>3106.913</v>
      </c>
      <c r="J240" s="103">
        <v>6931.9684999999999</v>
      </c>
      <c r="K240" s="103">
        <v>-4.4873450000000004</v>
      </c>
      <c r="L240" s="103">
        <v>-3.6341160000000001</v>
      </c>
      <c r="M240" s="49">
        <f t="shared" si="6"/>
        <v>0.35993621646133556</v>
      </c>
      <c r="N240" s="49">
        <f t="shared" si="7"/>
        <v>0.20459216880159525</v>
      </c>
      <c r="O240" s="54"/>
      <c r="P240" s="54"/>
    </row>
    <row r="241" spans="8:16">
      <c r="H241" s="95">
        <v>41983</v>
      </c>
      <c r="I241" s="103">
        <v>3221.5459999999998</v>
      </c>
      <c r="J241" s="103">
        <v>7176.9268000000002</v>
      </c>
      <c r="K241" s="103">
        <v>3.6896110000000002</v>
      </c>
      <c r="L241" s="103">
        <v>3.5337480000000001</v>
      </c>
      <c r="M241" s="49">
        <f t="shared" si="6"/>
        <v>0.41011257102987742</v>
      </c>
      <c r="N241" s="49">
        <f t="shared" si="7"/>
        <v>0.24715942078246522</v>
      </c>
      <c r="O241" s="54"/>
      <c r="P241" s="54"/>
    </row>
    <row r="242" spans="8:16">
      <c r="H242" s="95">
        <v>41984</v>
      </c>
      <c r="I242" s="103">
        <v>3183.0120000000002</v>
      </c>
      <c r="J242" s="103">
        <v>7219.9107999999997</v>
      </c>
      <c r="K242" s="103">
        <v>-1.196134</v>
      </c>
      <c r="L242" s="103">
        <v>0.59891899999999998</v>
      </c>
      <c r="M242" s="49">
        <f t="shared" si="6"/>
        <v>0.39324573820735531</v>
      </c>
      <c r="N242" s="49">
        <f t="shared" si="7"/>
        <v>0.25462889929838273</v>
      </c>
      <c r="O242" s="54"/>
      <c r="P242" s="54"/>
    </row>
    <row r="243" spans="8:16">
      <c r="H243" s="95">
        <v>41985</v>
      </c>
      <c r="I243" s="103">
        <v>3193.2269999999999</v>
      </c>
      <c r="J243" s="103">
        <v>7277.0527000000002</v>
      </c>
      <c r="K243" s="103">
        <v>0.32092199999999999</v>
      </c>
      <c r="L243" s="103">
        <v>0.79144899999999996</v>
      </c>
      <c r="M243" s="49">
        <f t="shared" si="6"/>
        <v>0.39771697652370097</v>
      </c>
      <c r="N243" s="49">
        <f t="shared" si="7"/>
        <v>0.2645586451202866</v>
      </c>
      <c r="O243" s="54"/>
      <c r="P243" s="54"/>
    </row>
    <row r="244" spans="8:16">
      <c r="H244" s="95">
        <v>41988</v>
      </c>
      <c r="I244" s="103">
        <v>3217.2280000000001</v>
      </c>
      <c r="J244" s="103">
        <v>7445.4486999999999</v>
      </c>
      <c r="K244" s="103">
        <v>0.75162200000000001</v>
      </c>
      <c r="L244" s="103">
        <v>2.3140689999999999</v>
      </c>
      <c r="M244" s="49">
        <f t="shared" si="6"/>
        <v>0.4082225262868544</v>
      </c>
      <c r="N244" s="49">
        <f t="shared" si="7"/>
        <v>0.29382140112639266</v>
      </c>
      <c r="O244" s="54"/>
      <c r="P244" s="54"/>
    </row>
    <row r="245" spans="8:16">
      <c r="H245" s="95">
        <v>41989</v>
      </c>
      <c r="I245" s="103">
        <v>3303.402</v>
      </c>
      <c r="J245" s="103">
        <v>7413.7505000000001</v>
      </c>
      <c r="K245" s="103">
        <v>2.6785169999999998</v>
      </c>
      <c r="L245" s="103">
        <v>-0.42573899999999998</v>
      </c>
      <c r="M245" s="49">
        <f t="shared" si="6"/>
        <v>0.44594200652892724</v>
      </c>
      <c r="N245" s="49">
        <f t="shared" si="7"/>
        <v>0.28831309515455983</v>
      </c>
      <c r="O245" s="54"/>
      <c r="P245" s="54"/>
    </row>
    <row r="246" spans="8:16">
      <c r="H246" s="95">
        <v>41990</v>
      </c>
      <c r="I246" s="103">
        <v>3360.598</v>
      </c>
      <c r="J246" s="103">
        <v>7274.0856999999996</v>
      </c>
      <c r="K246" s="103">
        <v>1.731427</v>
      </c>
      <c r="L246" s="103">
        <v>-1.8838619999999999</v>
      </c>
      <c r="M246" s="49"/>
      <c r="N246" s="49"/>
      <c r="O246" s="54"/>
      <c r="P246" s="54"/>
    </row>
    <row r="247" spans="8:16">
      <c r="H247" s="95">
        <v>41991</v>
      </c>
      <c r="I247" s="103">
        <v>3345.9270000000001</v>
      </c>
      <c r="J247" s="103">
        <v>7220.8944000000001</v>
      </c>
      <c r="K247" s="103">
        <v>-0.43655899999999997</v>
      </c>
      <c r="L247" s="103">
        <v>-0.73124400000000001</v>
      </c>
      <c r="M247" s="49"/>
      <c r="N247" s="49"/>
      <c r="O247" s="54"/>
      <c r="P247" s="54"/>
    </row>
    <row r="248" spans="8:16">
      <c r="H248" s="95">
        <v>41992</v>
      </c>
      <c r="I248" s="103">
        <v>3383.1669999999999</v>
      </c>
      <c r="J248" s="103">
        <v>7102.9074000000001</v>
      </c>
      <c r="K248" s="103">
        <v>1.112995</v>
      </c>
      <c r="L248" s="103">
        <v>-1.6339669999999999</v>
      </c>
      <c r="M248" s="49"/>
      <c r="N248" s="49"/>
    </row>
    <row r="249" spans="8:16">
      <c r="H249" s="95">
        <v>41995</v>
      </c>
      <c r="I249" s="103">
        <v>3394.4810000000002</v>
      </c>
      <c r="J249" s="103">
        <v>6809.2834999999995</v>
      </c>
      <c r="K249" s="103">
        <v>0.33442</v>
      </c>
      <c r="L249" s="103">
        <v>-4.1338549999999996</v>
      </c>
      <c r="M249" s="49"/>
      <c r="N249" s="49"/>
    </row>
    <row r="250" spans="8:16">
      <c r="H250" s="95">
        <v>41978</v>
      </c>
      <c r="I250" s="103">
        <v>3124.8850000000002</v>
      </c>
      <c r="J250" s="103">
        <v>7228.3053</v>
      </c>
      <c r="K250" s="103">
        <v>0.66145900000000002</v>
      </c>
      <c r="L250" s="103">
        <v>-1.9633069999999999</v>
      </c>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33" priority="17" stopIfTrue="1">
      <formula>AND(H247&gt;0,H248&gt;0)</formula>
    </cfRule>
    <cfRule type="expression" dxfId="132"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31" priority="25" stopIfTrue="1">
      <formula>AND(H247&gt;0,#REF!&gt;0)</formula>
    </cfRule>
    <cfRule type="expression" dxfId="130" priority="26" stopIfTrue="1">
      <formula>AND(H247&gt;0,#REF!="")</formula>
    </cfRule>
  </conditionalFormatting>
  <conditionalFormatting sqref="H247:H331">
    <cfRule type="expression" dxfId="129" priority="15" stopIfTrue="1">
      <formula>AND(H247&gt;0,H248&gt;0)</formula>
    </cfRule>
    <cfRule type="expression" dxfId="128" priority="16" stopIfTrue="1">
      <formula>AND(H247&gt;0,H248="")</formula>
    </cfRule>
  </conditionalFormatting>
  <conditionalFormatting sqref="H247:H331">
    <cfRule type="expression" dxfId="127" priority="13" stopIfTrue="1">
      <formula>AND(H247&gt;0,H248&gt;0)</formula>
    </cfRule>
    <cfRule type="expression" dxfId="126" priority="14" stopIfTrue="1">
      <formula>AND(H247&gt;0,H248="")</formula>
    </cfRule>
  </conditionalFormatting>
  <conditionalFormatting sqref="H247:H701">
    <cfRule type="expression" dxfId="125" priority="5" stopIfTrue="1">
      <formula>AND(H247&gt;0,H248&gt;0)</formula>
    </cfRule>
    <cfRule type="expression" dxfId="124" priority="6" stopIfTrue="1">
      <formula>AND(H247&gt;0,H248="")</formula>
    </cfRule>
  </conditionalFormatting>
  <conditionalFormatting sqref="H5:H273">
    <cfRule type="expression" dxfId="123" priority="1" stopIfTrue="1">
      <formula>AND(H5&gt;0,H6&gt;0)</formula>
    </cfRule>
    <cfRule type="expression" dxfId="122"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13"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41988</v>
      </c>
      <c r="C5" s="72" t="s">
        <v>46</v>
      </c>
      <c r="D5" s="79">
        <f>华融行业周报!E11</f>
        <v>41992</v>
      </c>
      <c r="E5" s="80">
        <f ca="1">TODAY()</f>
        <v>41996</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4" t="s">
        <v>332</v>
      </c>
      <c r="B7" s="70" t="s">
        <v>122</v>
      </c>
      <c r="C7" s="71" t="str">
        <f>[5]!S_INFO_NAME(B7)</f>
        <v>东北制药</v>
      </c>
      <c r="D7" s="72">
        <f>[5]!s_pq_pctchange(B7,$B$5,$D$5)</f>
        <v>-7.2898799313893541</v>
      </c>
      <c r="E7" s="72">
        <f>[5]!S_VAL_PE_TTM(B7,$D$5)</f>
        <v>-189.26066589355469</v>
      </c>
      <c r="F7" s="72">
        <f ca="1">[5]!S_VAL_PB(B7,$E$5,1)</f>
        <v>3.2834570407867432</v>
      </c>
      <c r="G7" s="72">
        <f>[5]!S_VAL_MV(B7,$D$5)/100000000</f>
        <v>51.310212850799999</v>
      </c>
      <c r="H7" s="72">
        <f>[5]!s_pq_pctchange(B7,$F$5,$G$5)</f>
        <v>7.7639751552795122</v>
      </c>
      <c r="I7" s="100">
        <f t="shared" ref="I7:I20" si="0">D7*G7</f>
        <v>-374.04529093636307</v>
      </c>
      <c r="J7" s="101">
        <f>I7/$J$6</f>
        <v>-8.2876348577769718</v>
      </c>
      <c r="K7" s="98"/>
    </row>
    <row r="8" spans="1:11">
      <c r="A8" s="172"/>
      <c r="B8" s="70" t="s">
        <v>144</v>
      </c>
      <c r="C8" s="71" t="str">
        <f>[5]!S_INFO_NAME(B8)</f>
        <v>普洛药业</v>
      </c>
      <c r="D8" s="72">
        <f>[5]!s_pq_pctchange(B8,$B$5,$D$5)</f>
        <v>-5.0602409638554331</v>
      </c>
      <c r="E8" s="72">
        <f>[5]!S_VAL_PE_TTM(B8,$D$5)</f>
        <v>28.868991851806641</v>
      </c>
      <c r="F8" s="72">
        <f ca="1">[5]!S_VAL_PB(B8,$E$5,1)</f>
        <v>4.7350583076477051</v>
      </c>
      <c r="G8" s="72">
        <f>[5]!S_VAL_MV(B8,$D$5)/100000000</f>
        <v>90.373301627999993</v>
      </c>
      <c r="H8" s="72">
        <f>[5]!s_pq_pctchange(B8,$F$5,$G$5)</f>
        <v>-5.8139534883720811</v>
      </c>
      <c r="I8" s="100">
        <f t="shared" si="0"/>
        <v>-457.31068293686849</v>
      </c>
      <c r="J8" s="101">
        <f t="shared" ref="J8:J79" si="1">I8/$J$6</f>
        <v>-10.132526858588863</v>
      </c>
    </row>
    <row r="9" spans="1:11">
      <c r="A9" s="172"/>
      <c r="B9" s="70" t="s">
        <v>123</v>
      </c>
      <c r="C9" s="71" t="str">
        <f>[5]!S_INFO_NAME(B9)</f>
        <v>新华制药</v>
      </c>
      <c r="D9" s="72">
        <f>[5]!s_pq_pctchange(B9,$B$5,$D$5)</f>
        <v>-4.4289044289044455</v>
      </c>
      <c r="E9" s="72">
        <f>[5]!S_VAL_PE_TTM(B9,$D$5)</f>
        <v>75.581367492675781</v>
      </c>
      <c r="F9" s="72">
        <f ca="1">[5]!S_VAL_PB(B9,$E$5,1)</f>
        <v>2.0350658893585205</v>
      </c>
      <c r="G9" s="72">
        <f>[5]!S_VAL_MV(B9,$D$5)/100000000</f>
        <v>37.499652060000003</v>
      </c>
      <c r="H9" s="72">
        <f>[5]!s_pq_pctchange(B9,$F$5,$G$5)</f>
        <v>0.83160083160083165</v>
      </c>
      <c r="I9" s="100">
        <f t="shared" si="0"/>
        <v>-166.08237509090972</v>
      </c>
      <c r="J9" s="101">
        <f t="shared" si="1"/>
        <v>-3.6798487092836778</v>
      </c>
    </row>
    <row r="10" spans="1:11">
      <c r="A10" s="172"/>
      <c r="B10" s="70" t="s">
        <v>124</v>
      </c>
      <c r="C10" s="71" t="str">
        <f>[5]!S_INFO_NAME(B10)</f>
        <v>北大医药</v>
      </c>
      <c r="D10" s="72">
        <f>[5]!s_pq_pctchange(B10,$B$5,$D$5)</f>
        <v>-7.9219288174512181</v>
      </c>
      <c r="E10" s="72">
        <f>[5]!S_VAL_PE_TTM(B10,$D$5)</f>
        <v>168.58784484863281</v>
      </c>
      <c r="F10" s="72">
        <f ca="1">[5]!S_VAL_PB(B10,$E$5,1)</f>
        <v>7.5242128372192383</v>
      </c>
      <c r="G10" s="72">
        <f>[5]!S_VAL_MV(B10,$D$5)/100000000</f>
        <v>95.596382969999993</v>
      </c>
      <c r="H10" s="72">
        <f>[5]!s_pq_pctchange(B10,$F$5,$G$5)</f>
        <v>-2.7924528301886631</v>
      </c>
      <c r="I10" s="100">
        <f t="shared" si="0"/>
        <v>-757.30774109414585</v>
      </c>
      <c r="J10" s="101">
        <f t="shared" si="1"/>
        <v>-16.779492177122414</v>
      </c>
    </row>
    <row r="11" spans="1:11">
      <c r="A11" s="172"/>
      <c r="B11" s="70" t="s">
        <v>125</v>
      </c>
      <c r="C11" s="71" t="str">
        <f>[5]!S_INFO_NAME(B11)</f>
        <v>广济药业</v>
      </c>
      <c r="D11" s="72">
        <f>[5]!s_pq_pctchange(B11,$B$5,$D$5)</f>
        <v>-3.6379769299023978</v>
      </c>
      <c r="E11" s="72">
        <f>[5]!S_VAL_PE_TTM(B11,$D$5)</f>
        <v>-46.371208190917969</v>
      </c>
      <c r="F11" s="72">
        <f ca="1">[5]!S_VAL_PB(B11,$E$5,1)</f>
        <v>3.6690397262573242</v>
      </c>
      <c r="G11" s="72">
        <f>[5]!S_VAL_MV(B11,$D$5)/100000000</f>
        <v>27.3352187118</v>
      </c>
      <c r="H11" s="72">
        <f>[5]!s_pq_pctchange(B11,$F$5,$G$5)</f>
        <v>-0.41899441340782495</v>
      </c>
      <c r="I11" s="100">
        <f t="shared" si="0"/>
        <v>-99.444895047364739</v>
      </c>
      <c r="J11" s="101">
        <f t="shared" si="1"/>
        <v>-2.2033775015837018</v>
      </c>
    </row>
    <row r="12" spans="1:11">
      <c r="A12" s="172"/>
      <c r="B12" s="70" t="s">
        <v>126</v>
      </c>
      <c r="C12" s="71" t="str">
        <f>[5]!S_INFO_NAME(B12)</f>
        <v>亿帆鑫富</v>
      </c>
      <c r="D12" s="72">
        <f>[5]!s_pq_pctchange(B12,$B$5,$D$5)</f>
        <v>-1.6830870279146204</v>
      </c>
      <c r="E12" s="72">
        <f>[5]!S_VAL_PE_TTM(B12,$D$5)</f>
        <v>86.495880126953125</v>
      </c>
      <c r="F12" s="72">
        <f ca="1">[5]!S_VAL_PB(B12,$E$5,1)</f>
        <v>19.316486358642578</v>
      </c>
      <c r="G12" s="72">
        <f>[5]!S_VAL_MV(B12,$D$5)/100000000</f>
        <v>105.4564586985</v>
      </c>
      <c r="H12" s="72">
        <f>[5]!s_pq_pctchange(B12,$F$5,$G$5)</f>
        <v>16.434540389972142</v>
      </c>
      <c r="I12" s="100">
        <f t="shared" si="0"/>
        <v>-177.49239764525927</v>
      </c>
      <c r="J12" s="101">
        <f t="shared" si="1"/>
        <v>-3.9326579357084448</v>
      </c>
    </row>
    <row r="13" spans="1:11">
      <c r="A13" s="172"/>
      <c r="B13" s="70" t="s">
        <v>127</v>
      </c>
      <c r="C13" s="71" t="str">
        <f>[5]!S_INFO_NAME(B13)</f>
        <v>京新药业</v>
      </c>
      <c r="D13" s="72">
        <f>[5]!s_pq_pctchange(B13,$B$5,$D$5)</f>
        <v>-6.1340206185567014</v>
      </c>
      <c r="E13" s="72">
        <f>[5]!S_VAL_PE_TTM(B13,$D$5)</f>
        <v>51.00384521484375</v>
      </c>
      <c r="F13" s="72">
        <f ca="1">[5]!S_VAL_PB(B13,$E$5,1)</f>
        <v>6.044346809387207</v>
      </c>
      <c r="G13" s="72">
        <f>[5]!S_VAL_MV(B13,$D$5)/100000000</f>
        <v>52.162712349899998</v>
      </c>
      <c r="H13" s="72">
        <f>[5]!s_pq_pctchange(B13,$F$5,$G$5)</f>
        <v>6.8939393939394078</v>
      </c>
      <c r="I13" s="100">
        <f t="shared" si="0"/>
        <v>-319.96715307412887</v>
      </c>
      <c r="J13" s="101">
        <f t="shared" si="1"/>
        <v>-7.0894380852182977</v>
      </c>
    </row>
    <row r="14" spans="1:11">
      <c r="A14" s="172"/>
      <c r="B14" s="70" t="s">
        <v>128</v>
      </c>
      <c r="C14" s="71" t="str">
        <f>[5]!S_INFO_NAME(B14)</f>
        <v>海翔药业</v>
      </c>
      <c r="D14" s="72">
        <f>[5]!s_pq_pctchange(B14,$B$5,$D$5)</f>
        <v>-6.1068702290076438</v>
      </c>
      <c r="E14" s="72">
        <f>[5]!S_VAL_PE_TTM(B14,$D$5)</f>
        <v>-122.84724426269531</v>
      </c>
      <c r="F14" s="72">
        <f ca="1">[5]!S_VAL_PB(B14,$E$5,1)</f>
        <v>9.7355432510375977</v>
      </c>
      <c r="G14" s="72">
        <f>[5]!S_VAL_MV(B14,$D$5)/100000000</f>
        <v>62.254055251499999</v>
      </c>
      <c r="H14" s="72">
        <f>[5]!s_pq_pctchange(B14,$F$5,$G$5)</f>
        <v>0</v>
      </c>
      <c r="I14" s="100">
        <f t="shared" si="0"/>
        <v>-380.17743665038233</v>
      </c>
      <c r="J14" s="101">
        <f t="shared" si="1"/>
        <v>-8.4235033897540799</v>
      </c>
    </row>
    <row r="15" spans="1:11">
      <c r="A15" s="172"/>
      <c r="B15" s="70" t="s">
        <v>129</v>
      </c>
      <c r="C15" s="71" t="str">
        <f>[5]!S_INFO_NAME(B15)</f>
        <v>仙琚制药</v>
      </c>
      <c r="D15" s="72">
        <f>[5]!s_pq_pctchange(B15,$B$5,$D$5)</f>
        <v>0</v>
      </c>
      <c r="E15" s="72">
        <f>[5]!S_VAL_PE_TTM(B15,$D$5)</f>
        <v>115.32465362548828</v>
      </c>
      <c r="F15" s="72">
        <f ca="1">[5]!S_VAL_PB(B15,$E$5,1)</f>
        <v>4.4925103187561035</v>
      </c>
      <c r="G15" s="72">
        <f>[5]!S_VAL_MV(B15,$D$5)/100000000</f>
        <v>51.978149999999999</v>
      </c>
      <c r="H15" s="72">
        <f>[5]!s_pq_pctchange(B15,$F$5,$G$5)</f>
        <v>5.4763690922730701</v>
      </c>
      <c r="I15" s="100">
        <f t="shared" si="0"/>
        <v>0</v>
      </c>
      <c r="J15" s="101">
        <f t="shared" si="1"/>
        <v>0</v>
      </c>
    </row>
    <row r="16" spans="1:11">
      <c r="A16" s="172"/>
      <c r="B16" s="70" t="s">
        <v>130</v>
      </c>
      <c r="C16" s="71" t="str">
        <f>[5]!S_INFO_NAME(B16)</f>
        <v>永安药业</v>
      </c>
      <c r="D16" s="72">
        <f>[5]!s_pq_pctchange(B16,$B$5,$D$5)</f>
        <v>-6.0382916053019153</v>
      </c>
      <c r="E16" s="72">
        <f>[5]!S_VAL_PE_TTM(B16,$D$5)</f>
        <v>83.676712036132813</v>
      </c>
      <c r="F16" s="72">
        <f ca="1">[5]!S_VAL_PB(B16,$E$5,1)</f>
        <v>2.093651294708252</v>
      </c>
      <c r="G16" s="72">
        <f>[5]!S_VAL_MV(B16,$D$5)/100000000</f>
        <v>23.8612</v>
      </c>
      <c r="H16" s="72">
        <f>[5]!s_pq_pctchange(B16,$F$5,$G$5)</f>
        <v>-0.66666666666667096</v>
      </c>
      <c r="I16" s="100">
        <f t="shared" si="0"/>
        <v>-144.08088365243006</v>
      </c>
      <c r="J16" s="101">
        <f t="shared" si="1"/>
        <v>-3.1923667604743087</v>
      </c>
    </row>
    <row r="17" spans="1:10">
      <c r="A17" s="172"/>
      <c r="B17" s="70" t="s">
        <v>131</v>
      </c>
      <c r="C17" s="71" t="str">
        <f>[5]!S_INFO_NAME(B17)</f>
        <v>海普瑞</v>
      </c>
      <c r="D17" s="72">
        <f>[5]!s_pq_pctchange(B17,$B$5,$D$5)</f>
        <v>-3.7049626104690758</v>
      </c>
      <c r="E17" s="72">
        <f>[5]!S_VAL_PE_TTM(B17,$D$5)</f>
        <v>90.737945556640625</v>
      </c>
      <c r="F17" s="72">
        <f ca="1">[5]!S_VAL_PB(B17,$E$5,1)</f>
        <v>2.6232266426086426</v>
      </c>
      <c r="G17" s="72">
        <f>[5]!S_VAL_MV(B17,$D$5)/100000000</f>
        <v>226.69666000000001</v>
      </c>
      <c r="H17" s="72">
        <f>[5]!s_pq_pctchange(B17,$F$5,$G$5)</f>
        <v>-9.375</v>
      </c>
      <c r="I17" s="100">
        <f t="shared" si="0"/>
        <v>-839.90264921822052</v>
      </c>
      <c r="J17" s="101">
        <f t="shared" si="1"/>
        <v>-18.60952842201241</v>
      </c>
    </row>
    <row r="18" spans="1:10">
      <c r="A18" s="172"/>
      <c r="B18" s="70" t="s">
        <v>132</v>
      </c>
      <c r="C18" s="71" t="str">
        <f>[5]!S_INFO_NAME(B18)</f>
        <v>东诚药业</v>
      </c>
      <c r="D18" s="72">
        <f>[5]!s_pq_pctchange(B18,$B$5,$D$5)</f>
        <v>0</v>
      </c>
      <c r="E18" s="72">
        <f>[5]!S_VAL_PE_TTM(B18,$D$5)</f>
        <v>42.199958801269531</v>
      </c>
      <c r="F18" s="72">
        <f ca="1">[5]!S_VAL_PB(B18,$E$5,1)</f>
        <v>3.8411691188812256</v>
      </c>
      <c r="G18" s="72">
        <f>[5]!S_VAL_MV(B18,$D$5)/100000000</f>
        <v>41.78304</v>
      </c>
      <c r="H18" s="72">
        <f>[5]!s_pq_pctchange(B18,$F$5,$G$5)</f>
        <v>4.4848484848484693</v>
      </c>
      <c r="I18" s="100">
        <f t="shared" si="0"/>
        <v>0</v>
      </c>
      <c r="J18" s="101">
        <f t="shared" si="1"/>
        <v>0</v>
      </c>
    </row>
    <row r="19" spans="1:10">
      <c r="A19" s="172"/>
      <c r="B19" s="70" t="s">
        <v>133</v>
      </c>
      <c r="C19" s="71" t="str">
        <f>[5]!S_INFO_NAME(B19)</f>
        <v>双成药业</v>
      </c>
      <c r="D19" s="72">
        <f>[5]!s_pq_pctchange(B19,$B$5,$D$5)</f>
        <v>3.1866464339908918</v>
      </c>
      <c r="E19" s="72">
        <f>[5]!S_VAL_PE_TTM(B19,$D$5)</f>
        <v>60.383331298828125</v>
      </c>
      <c r="F19" s="72">
        <f ca="1">[5]!S_VAL_PB(B19,$E$5,1)</f>
        <v>4.2176799774169922</v>
      </c>
      <c r="G19" s="72">
        <f>[5]!S_VAL_MV(B19,$D$5)/100000000</f>
        <v>36.72</v>
      </c>
      <c r="H19" s="72">
        <f>[5]!s_pq_pctchange(B19,$F$5,$G$5)</f>
        <v>4.4577511643379975</v>
      </c>
      <c r="I19" s="100">
        <f t="shared" si="0"/>
        <v>117.01365705614555</v>
      </c>
      <c r="J19" s="101">
        <f t="shared" si="1"/>
        <v>2.5926444913310247</v>
      </c>
    </row>
    <row r="20" spans="1:10">
      <c r="A20" s="172"/>
      <c r="B20" s="70" t="s">
        <v>134</v>
      </c>
      <c r="C20" s="71" t="str">
        <f>[5]!S_INFO_NAME(B20)</f>
        <v>新开源</v>
      </c>
      <c r="D20" s="72">
        <f>[5]!s_pq_pctchange(B20,$B$5,$D$5)</f>
        <v>-1.7019910083494016</v>
      </c>
      <c r="E20" s="72">
        <f>[5]!S_VAL_PE_TTM(B20,$D$5)</f>
        <v>129.54147338867187</v>
      </c>
      <c r="F20" s="72">
        <f ca="1">[5]!S_VAL_PB(B20,$E$5,1)</f>
        <v>8.4171152114868164</v>
      </c>
      <c r="G20" s="72">
        <f>[5]!S_VAL_MV(B20,$D$5)/100000000</f>
        <v>35.262720000000002</v>
      </c>
      <c r="H20" s="72">
        <f>[5]!s_pq_pctchange(B20,$F$5,$G$5)</f>
        <v>1.7013232514177634</v>
      </c>
      <c r="I20" s="100">
        <f t="shared" si="0"/>
        <v>-60.016832369942613</v>
      </c>
      <c r="J20" s="101">
        <f t="shared" si="1"/>
        <v>-1.3297790509735805</v>
      </c>
    </row>
    <row r="21" spans="1:10">
      <c r="A21" s="172"/>
      <c r="B21" s="70" t="s">
        <v>135</v>
      </c>
      <c r="C21" s="71" t="str">
        <f>[5]!S_INFO_NAME(B21)</f>
        <v>福安药业</v>
      </c>
      <c r="D21" s="72">
        <f>[5]!s_pq_pctchange(B21,$B$5,$D$5)</f>
        <v>2.0850708924103456</v>
      </c>
      <c r="E21" s="72">
        <f>[5]!S_VAL_PE_TTM(B21,$D$5)</f>
        <v>128.10052490234375</v>
      </c>
      <c r="F21" s="72">
        <f ca="1">[5]!S_VAL_PB(B21,$E$5,1)</f>
        <v>3.5809319019317627</v>
      </c>
      <c r="G21" s="72">
        <f>[5]!S_VAL_MV(B21,$D$5)/100000000</f>
        <v>63.679824000000004</v>
      </c>
      <c r="H21" s="72">
        <f>[5]!s_pq_pctchange(B21,$F$5,$G$5)</f>
        <v>-3.477443609022568</v>
      </c>
      <c r="I21" s="100"/>
      <c r="J21" s="105"/>
    </row>
    <row r="22" spans="1:10">
      <c r="A22" s="172"/>
      <c r="B22" s="70" t="s">
        <v>136</v>
      </c>
      <c r="C22" s="71" t="str">
        <f>[5]!S_INFO_NAME(B22)</f>
        <v>金城医药</v>
      </c>
      <c r="D22" s="72">
        <f>[5]!s_pq_pctchange(B22,$B$5,$D$5)</f>
        <v>-7.8319006685768962</v>
      </c>
      <c r="E22" s="72">
        <f>[5]!S_VAL_PE_TTM(B22,$D$5)</f>
        <v>48.862472534179688</v>
      </c>
      <c r="F22" s="72">
        <f ca="1">[5]!S_VAL_PB(B22,$E$5,1)</f>
        <v>4.2947683334350586</v>
      </c>
      <c r="G22" s="72">
        <f>[5]!S_VAL_MV(B22,$D$5)/100000000</f>
        <v>48.754888000000001</v>
      </c>
      <c r="H22" s="72">
        <f>[5]!s_pq_pctchange(B22,$F$5,$G$5)</f>
        <v>0.9302325581395321</v>
      </c>
      <c r="I22" s="100"/>
      <c r="J22" s="105"/>
    </row>
    <row r="23" spans="1:10">
      <c r="A23" s="172"/>
      <c r="B23" s="70" t="s">
        <v>137</v>
      </c>
      <c r="C23" s="71" t="str">
        <f>[5]!S_INFO_NAME(B23)</f>
        <v>尔康制药</v>
      </c>
      <c r="D23" s="72">
        <f>[5]!s_pq_pctchange(B23,$B$5,$D$5)</f>
        <v>1.4209591474245276</v>
      </c>
      <c r="E23" s="72">
        <f>[5]!S_VAL_PE_TTM(B23,$D$5)</f>
        <v>68.581031799316406</v>
      </c>
      <c r="F23" s="72">
        <f ca="1">[5]!S_VAL_PB(B23,$E$5,1)</f>
        <v>12.321600914001465</v>
      </c>
      <c r="G23" s="72">
        <f>[5]!S_VAL_MV(B23,$D$5)/100000000</f>
        <v>181.65565599999999</v>
      </c>
      <c r="H23" s="72">
        <f>[5]!s_pq_pctchange(B23,$F$5,$G$5)</f>
        <v>9.6908442330558842</v>
      </c>
      <c r="I23" s="100"/>
      <c r="J23" s="105"/>
    </row>
    <row r="24" spans="1:10">
      <c r="A24" s="172"/>
      <c r="B24" s="70" t="s">
        <v>138</v>
      </c>
      <c r="C24" s="71" t="str">
        <f>[5]!S_INFO_NAME(B24)</f>
        <v>浙江医药</v>
      </c>
      <c r="D24" s="72">
        <f>[5]!s_pq_pctchange(B24,$B$5,$D$5)</f>
        <v>-2.4866785079928788</v>
      </c>
      <c r="E24" s="72">
        <f>[5]!S_VAL_PE_TTM(B24,$D$5)</f>
        <v>31.51788330078125</v>
      </c>
      <c r="F24" s="72">
        <f ca="1">[5]!S_VAL_PB(B24,$E$5,1)</f>
        <v>1.5393717288970947</v>
      </c>
      <c r="G24" s="72">
        <f>[5]!S_VAL_MV(B24,$D$5)/100000000</f>
        <v>102.7846584</v>
      </c>
      <c r="H24" s="72">
        <f>[5]!s_pq_pctchange(B24,$F$5,$G$5)</f>
        <v>-4.4789762340036621</v>
      </c>
      <c r="I24" s="100"/>
      <c r="J24" s="105"/>
    </row>
    <row r="25" spans="1:10">
      <c r="A25" s="172"/>
      <c r="B25" s="70" t="s">
        <v>139</v>
      </c>
      <c r="C25" s="71" t="str">
        <f>[5]!S_INFO_NAME(B25)</f>
        <v>海正药业</v>
      </c>
      <c r="D25" s="72">
        <f>[5]!s_pq_pctchange(B25,$B$5,$D$5)</f>
        <v>-3.711672942442179</v>
      </c>
      <c r="E25" s="72">
        <f>[5]!S_VAL_PE_TTM(B25,$D$5)</f>
        <v>55.0325927734375</v>
      </c>
      <c r="F25" s="72">
        <f ca="1">[5]!S_VAL_PB(B25,$E$5,1)</f>
        <v>3.3627932071685791</v>
      </c>
      <c r="G25" s="72">
        <f>[5]!S_VAL_MV(B25,$D$5)/100000000</f>
        <v>172.83019971799999</v>
      </c>
      <c r="H25" s="72">
        <f>[5]!s_pq_pctchange(B25,$F$5,$G$5)</f>
        <v>-11.890606420927464</v>
      </c>
      <c r="I25" s="100"/>
      <c r="J25" s="105"/>
    </row>
    <row r="26" spans="1:10">
      <c r="A26" s="172"/>
      <c r="B26" s="70" t="s">
        <v>140</v>
      </c>
      <c r="C26" s="71" t="str">
        <f>[5]!S_INFO_NAME(B26)</f>
        <v>天药股份</v>
      </c>
      <c r="D26" s="72">
        <f>[5]!s_pq_pctchange(B26,$B$5,$D$5)</f>
        <v>-2.9363784665579096</v>
      </c>
      <c r="E26" s="72">
        <f>[5]!S_VAL_PE_TTM(B26,$D$5)</f>
        <v>98.854728698730469</v>
      </c>
      <c r="F26" s="72">
        <f ca="1">[5]!S_VAL_PB(B26,$E$5,1)</f>
        <v>2.4090480804443359</v>
      </c>
      <c r="G26" s="72">
        <f>[5]!S_VAL_MV(B26,$D$5)/100000000</f>
        <v>57.170870119999996</v>
      </c>
      <c r="H26" s="72">
        <f>[5]!s_pq_pctchange(B26,$F$5,$G$5)</f>
        <v>-6.2222222222222285</v>
      </c>
      <c r="I26" s="100"/>
      <c r="J26" s="105"/>
    </row>
    <row r="27" spans="1:10">
      <c r="A27" s="172"/>
      <c r="B27" s="70" t="s">
        <v>141</v>
      </c>
      <c r="C27" s="71" t="str">
        <f>[5]!S_INFO_NAME(B27)</f>
        <v>鹏欣资源</v>
      </c>
      <c r="D27" s="72">
        <f>[5]!s_pq_pctchange(B27,$B$5,$D$5)</f>
        <v>-3.6199095022624417</v>
      </c>
      <c r="E27" s="72">
        <f>[5]!S_VAL_PE_TTM(B27,$D$5)</f>
        <v>181.14826965332031</v>
      </c>
      <c r="F27" s="72">
        <f ca="1">[5]!S_VAL_PB(B27,$E$5,1)</f>
        <v>11.709936141967773</v>
      </c>
      <c r="G27" s="72">
        <f>[5]!S_VAL_MV(B27,$D$5)/100000000</f>
        <v>189.0162</v>
      </c>
      <c r="H27" s="72">
        <f>[5]!s_pq_pctchange(B27,$F$5,$G$5)</f>
        <v>-7.2555205047318498</v>
      </c>
      <c r="I27" s="100"/>
      <c r="J27" s="105"/>
    </row>
    <row r="28" spans="1:10">
      <c r="A28" s="172"/>
      <c r="B28" s="70" t="s">
        <v>142</v>
      </c>
      <c r="C28" s="71" t="str">
        <f>[5]!S_INFO_NAME(B28)</f>
        <v>华海药业</v>
      </c>
      <c r="D28" s="72">
        <f>[5]!s_pq_pctchange(B28,$B$5,$D$5)</f>
        <v>-5.2531645569620311</v>
      </c>
      <c r="E28" s="72">
        <f>[5]!S_VAL_PE_TTM(B28,$D$5)</f>
        <v>42.454559326171875</v>
      </c>
      <c r="F28" s="72">
        <f ca="1">[5]!S_VAL_PB(B28,$E$5,1)</f>
        <v>3.6422052383422852</v>
      </c>
      <c r="G28" s="72">
        <f>[5]!S_VAL_MV(B28,$D$5)/100000000</f>
        <v>117.6122946687</v>
      </c>
      <c r="H28" s="72">
        <f>[5]!s_pq_pctchange(B28,$F$5,$G$5)</f>
        <v>3.2774390243902385</v>
      </c>
      <c r="I28" s="100"/>
      <c r="J28" s="105"/>
    </row>
    <row r="29" spans="1:10">
      <c r="A29" s="173"/>
      <c r="B29" s="70" t="s">
        <v>143</v>
      </c>
      <c r="C29" s="71" t="str">
        <f>[5]!S_INFO_NAME(B29)</f>
        <v>西南药业</v>
      </c>
      <c r="D29" s="72">
        <f>[5]!s_pq_pctchange(B29,$B$5,$D$5)</f>
        <v>-3.3220338983050879</v>
      </c>
      <c r="E29" s="72">
        <f>[5]!S_VAL_PE_TTM(B29,$D$5)</f>
        <v>226.61550903320312</v>
      </c>
      <c r="F29" s="72">
        <f ca="1">[5]!S_VAL_PB(B29,$E$5,1)</f>
        <v>8.6782808303833008</v>
      </c>
      <c r="G29" s="72">
        <f>[5]!S_VAL_MV(B29,$D$5)/100000000</f>
        <v>41.374862094800001</v>
      </c>
      <c r="H29" s="72">
        <f>[5]!s_pq_pctchange(B29,$F$5,$G$5)</f>
        <v>-1.1396011396011319</v>
      </c>
      <c r="I29" s="100"/>
      <c r="J29" s="105"/>
    </row>
    <row r="30" spans="1:10">
      <c r="A30" s="171" t="s">
        <v>145</v>
      </c>
      <c r="B30" s="108" t="s">
        <v>146</v>
      </c>
      <c r="C30" s="71" t="str">
        <f>[5]!S_INFO_NAME(B30)</f>
        <v>国农科技</v>
      </c>
      <c r="D30" s="74">
        <f>[5]!s_pq_pctchange(B30,$B$5,$D$5)</f>
        <v>-6.5217391304348009</v>
      </c>
      <c r="E30" s="74">
        <f>[5]!S_VAL_PE_TTM(B30,$D$5)</f>
        <v>-202.53340148925781</v>
      </c>
      <c r="F30" s="74">
        <f ca="1">[5]!S_VAL_PB(B30,$E$5,1)</f>
        <v>17.955648422241211</v>
      </c>
      <c r="G30" s="74">
        <f>[5]!S_VAL_MV(B30,$D$5)/100000000</f>
        <v>15.166189130399999</v>
      </c>
      <c r="H30" s="74">
        <f>[5]!s_pq_pctchange(B30,$F$5,$G$5)</f>
        <v>-6.8745003996802501</v>
      </c>
      <c r="I30" s="100">
        <f t="shared" ref="I30:I56" si="2">D30*G30</f>
        <v>-98.909929111304621</v>
      </c>
      <c r="J30" s="101">
        <f t="shared" si="1"/>
        <v>-2.1915243852717272</v>
      </c>
    </row>
    <row r="31" spans="1:10">
      <c r="A31" s="172"/>
      <c r="B31" s="109" t="s">
        <v>147</v>
      </c>
      <c r="C31" s="71" t="str">
        <f>[5]!S_INFO_NAME(B31)</f>
        <v>丰原药业</v>
      </c>
      <c r="D31" s="75">
        <f>[5]!s_pq_pctchange(B31,$B$5,$D$5)</f>
        <v>-8.0499653018736854</v>
      </c>
      <c r="E31" s="72">
        <f>[5]!S_VAL_PE_TTM(B31,$D$5)</f>
        <v>101.854736328125</v>
      </c>
      <c r="F31" s="72">
        <f ca="1">[5]!S_VAL_PB(B31,$E$5,1)</f>
        <v>3.6800243854522705</v>
      </c>
      <c r="G31" s="72">
        <f>[5]!S_VAL_MV(B31,$D$5)/100000000</f>
        <v>41.358712975000003</v>
      </c>
      <c r="H31" s="75">
        <f>[5]!s_pq_pctchange(B31,$F$5,$G$5)</f>
        <v>2.3560209424083878</v>
      </c>
      <c r="I31" s="100">
        <f t="shared" si="2"/>
        <v>-332.93620437890303</v>
      </c>
      <c r="J31" s="101">
        <f t="shared" si="1"/>
        <v>-7.3767903504925858</v>
      </c>
    </row>
    <row r="32" spans="1:10">
      <c r="A32" s="172"/>
      <c r="B32" s="109" t="s">
        <v>148</v>
      </c>
      <c r="C32" s="71" t="str">
        <f>[5]!S_INFO_NAME(B32)</f>
        <v>丽珠集团</v>
      </c>
      <c r="D32" s="76">
        <f>[5]!s_pq_pctchange(B32,$B$5,$D$5)</f>
        <v>2.0491803278688492</v>
      </c>
      <c r="E32" s="72">
        <f>[5]!S_VAL_PE_TTM(B32,$D$5)</f>
        <v>27.678249359130859</v>
      </c>
      <c r="F32" s="72">
        <f ca="1">[5]!S_VAL_PB(B32,$E$5,1)</f>
        <v>4.2616715431213379</v>
      </c>
      <c r="G32" s="72">
        <f>[5]!S_VAL_MV(B32,$D$5)/100000000</f>
        <v>147.26948229599998</v>
      </c>
      <c r="H32" s="76">
        <f>[5]!s_pq_pctchange(B32,$F$5,$G$5)</f>
        <v>3.1458277792588474</v>
      </c>
      <c r="I32" s="100">
        <f t="shared" si="2"/>
        <v>301.78172601639289</v>
      </c>
      <c r="J32" s="101">
        <f t="shared" si="1"/>
        <v>6.6865077908414747</v>
      </c>
    </row>
    <row r="33" spans="1:10">
      <c r="A33" s="172"/>
      <c r="B33" s="109" t="s">
        <v>149</v>
      </c>
      <c r="C33" s="71" t="str">
        <f>[5]!S_INFO_NAME(B33)</f>
        <v>金浦钛业</v>
      </c>
      <c r="D33" s="76">
        <f>[5]!s_pq_pctchange(B33,$B$5,$D$5)</f>
        <v>-2.8591352859135277</v>
      </c>
      <c r="E33" s="72">
        <f>[5]!S_VAL_PE_TTM(B33,$D$5)</f>
        <v>83.190483093261719</v>
      </c>
      <c r="F33" s="72">
        <f ca="1">[5]!S_VAL_PB(B33,$E$5,1)</f>
        <v>6.4685554504394531</v>
      </c>
      <c r="G33" s="72">
        <f>[5]!S_VAL_MV(B33,$D$5)/100000000</f>
        <v>52.871480906300008</v>
      </c>
      <c r="H33" s="76">
        <f>[5]!s_pq_pctchange(B33,$F$5,$G$5)</f>
        <v>-7.8740157480315043</v>
      </c>
      <c r="I33" s="100">
        <f t="shared" si="2"/>
        <v>-151.16671667770569</v>
      </c>
      <c r="J33" s="101">
        <f t="shared" si="1"/>
        <v>-3.3493659212701936</v>
      </c>
    </row>
    <row r="34" spans="1:10">
      <c r="A34" s="172"/>
      <c r="B34" s="109" t="s">
        <v>150</v>
      </c>
      <c r="C34" s="71" t="str">
        <f>[5]!S_INFO_NAME(B34)</f>
        <v>海南海药</v>
      </c>
      <c r="D34" s="76">
        <f>[5]!s_pq_pctchange(B34,$B$5,$D$5)</f>
        <v>-6.689734717416373</v>
      </c>
      <c r="E34" s="72">
        <f>[5]!S_VAL_PE_TTM(B34,$D$5)</f>
        <v>45.083324432373047</v>
      </c>
      <c r="F34" s="72">
        <f ca="1">[5]!S_VAL_PB(B34,$E$5,1)</f>
        <v>5.0827054977416992</v>
      </c>
      <c r="G34" s="72">
        <f>[5]!S_VAL_MV(B34,$D$5)/100000000</f>
        <v>80.121733586399998</v>
      </c>
      <c r="H34" s="76">
        <f>[5]!s_pq_pctchange(B34,$F$5,$G$5)</f>
        <v>3.3271719038816983</v>
      </c>
      <c r="I34" s="100">
        <f t="shared" si="2"/>
        <v>-535.99314279252553</v>
      </c>
      <c r="J34" s="101">
        <f t="shared" si="1"/>
        <v>-11.875875893575971</v>
      </c>
    </row>
    <row r="35" spans="1:10">
      <c r="A35" s="172"/>
      <c r="B35" s="109" t="s">
        <v>151</v>
      </c>
      <c r="C35" s="71" t="str">
        <f>[5]!S_INFO_NAME(B35)</f>
        <v>华神集团</v>
      </c>
      <c r="D35" s="76">
        <f>[5]!s_pq_pctchange(B35,$B$5,$D$5)</f>
        <v>-2.875695732838579</v>
      </c>
      <c r="E35" s="72">
        <f>[5]!S_VAL_PE_TTM(B35,$D$5)</f>
        <v>92.693267822265625</v>
      </c>
      <c r="F35" s="72">
        <f ca="1">[5]!S_VAL_PB(B35,$E$5,1)</f>
        <v>6.5208706855773926</v>
      </c>
      <c r="G35" s="72">
        <f>[5]!S_VAL_MV(B35,$D$5)/100000000</f>
        <v>40.292801711100005</v>
      </c>
      <c r="H35" s="76">
        <f>[5]!s_pq_pctchange(B35,$F$5,$G$5)</f>
        <v>-3.1847133757961665</v>
      </c>
      <c r="I35" s="100">
        <f t="shared" si="2"/>
        <v>-115.86983794472128</v>
      </c>
      <c r="J35" s="101">
        <f t="shared" si="1"/>
        <v>-2.5673011562629622</v>
      </c>
    </row>
    <row r="36" spans="1:10">
      <c r="A36" s="172"/>
      <c r="B36" s="109" t="s">
        <v>152</v>
      </c>
      <c r="C36" s="71" t="str">
        <f>[5]!S_INFO_NAME(B36)</f>
        <v>山大华特</v>
      </c>
      <c r="D36" s="76">
        <f>[5]!s_pq_pctchange(B36,$B$5,$D$5)</f>
        <v>-3.5643564356435675</v>
      </c>
      <c r="E36" s="72">
        <f>[5]!S_VAL_PE_TTM(B36,$D$5)</f>
        <v>29.619352340698242</v>
      </c>
      <c r="F36" s="72">
        <f ca="1">[5]!S_VAL_PB(B36,$E$5,1)</f>
        <v>6.5930061340332031</v>
      </c>
      <c r="G36" s="72">
        <f>[5]!S_VAL_MV(B36,$D$5)/100000000</f>
        <v>52.670507785799998</v>
      </c>
      <c r="H36" s="76">
        <f>[5]!s_pq_pctchange(B36,$F$5,$G$5)</f>
        <v>0.88699080157688126</v>
      </c>
      <c r="I36" s="100">
        <f t="shared" si="2"/>
        <v>-187.73646339493087</v>
      </c>
      <c r="J36" s="101">
        <f t="shared" si="1"/>
        <v>-4.1596333273242729</v>
      </c>
    </row>
    <row r="37" spans="1:10">
      <c r="A37" s="172"/>
      <c r="B37" s="109" t="s">
        <v>153</v>
      </c>
      <c r="C37" s="71" t="str">
        <f>[5]!S_INFO_NAME(B37)</f>
        <v>华东医药</v>
      </c>
      <c r="D37" s="76">
        <f>[5]!s_pq_pctchange(B37,$B$5,$D$5)</f>
        <v>-2.6476578411405383</v>
      </c>
      <c r="E37" s="72">
        <f>[5]!S_VAL_PE_TTM(B37,$D$5)</f>
        <v>34.844024658203125</v>
      </c>
      <c r="F37" s="72">
        <f ca="1">[5]!S_VAL_PB(B37,$E$5,1)</f>
        <v>8.8707265853881836</v>
      </c>
      <c r="G37" s="72">
        <f>[5]!S_VAL_MV(B37,$D$5)/100000000</f>
        <v>228.22874326779998</v>
      </c>
      <c r="H37" s="76">
        <f>[5]!s_pq_pctchange(B37,$F$5,$G$5)</f>
        <v>13.917781079742442</v>
      </c>
      <c r="I37" s="100">
        <f t="shared" si="2"/>
        <v>-604.27162168664142</v>
      </c>
      <c r="J37" s="101">
        <f t="shared" si="1"/>
        <v>-13.388706332644741</v>
      </c>
    </row>
    <row r="38" spans="1:10">
      <c r="A38" s="172"/>
      <c r="B38" s="109" t="s">
        <v>154</v>
      </c>
      <c r="C38" s="71" t="str">
        <f>[5]!S_INFO_NAME(B38)</f>
        <v>华邦颖泰</v>
      </c>
      <c r="D38" s="74">
        <f>[5]!s_pq_pctchange(B38,$B$5,$D$5)</f>
        <v>-1.6120066703724234</v>
      </c>
      <c r="E38" s="74">
        <f>[5]!S_VAL_PE_TTM(B38,$D$5)</f>
        <v>29.046030044555664</v>
      </c>
      <c r="F38" s="74">
        <f ca="1">[5]!S_VAL_PB(B38,$E$5,1)</f>
        <v>3.0604572296142578</v>
      </c>
      <c r="G38" s="74">
        <f>[5]!S_VAL_MV(B38,$D$5)/100000000</f>
        <v>119.59180566299997</v>
      </c>
      <c r="H38" s="74">
        <f>[5]!s_pq_pctchange(B38,$F$5,$G$5)</f>
        <v>-0.78482668410725376</v>
      </c>
      <c r="I38" s="100">
        <f t="shared" si="2"/>
        <v>-192.78278845063852</v>
      </c>
      <c r="J38" s="101">
        <f t="shared" si="1"/>
        <v>-4.2714435825226769</v>
      </c>
    </row>
    <row r="39" spans="1:10">
      <c r="A39" s="172"/>
      <c r="B39" s="109" t="s">
        <v>155</v>
      </c>
      <c r="C39" s="71" t="str">
        <f>[5]!S_INFO_NAME(B39)</f>
        <v>恩华药业</v>
      </c>
      <c r="D39" s="75">
        <f>[5]!s_pq_pctchange(B39,$B$5,$D$5)</f>
        <v>-4.4646235338630325</v>
      </c>
      <c r="E39" s="72">
        <f>[5]!S_VAL_PE_TTM(B39,$D$5)</f>
        <v>46.632091522216797</v>
      </c>
      <c r="F39" s="72">
        <f ca="1">[5]!S_VAL_PB(B39,$E$5,1)</f>
        <v>11.88693904876709</v>
      </c>
      <c r="G39" s="72">
        <f>[5]!S_VAL_MV(B39,$D$5)/100000000</f>
        <v>99.262799999999999</v>
      </c>
      <c r="H39" s="75">
        <f>[5]!s_pq_pctchange(B39,$F$5,$G$5)</f>
        <v>12.725090036014407</v>
      </c>
      <c r="I39" s="100">
        <f t="shared" si="2"/>
        <v>-443.17103291713943</v>
      </c>
      <c r="J39" s="101">
        <f t="shared" si="1"/>
        <v>-9.8192379087750012</v>
      </c>
    </row>
    <row r="40" spans="1:10">
      <c r="A40" s="172"/>
      <c r="B40" s="109" t="s">
        <v>156</v>
      </c>
      <c r="C40" s="71" t="str">
        <f>[5]!S_INFO_NAME(B40)</f>
        <v>信立泰</v>
      </c>
      <c r="D40" s="76">
        <f>[5]!s_pq_pctchange(B40,$B$5,$D$5)</f>
        <v>-1.423877327491796</v>
      </c>
      <c r="E40" s="72">
        <f>[5]!S_VAL_PE_TTM(B40,$D$5)</f>
        <v>23.793098449707031</v>
      </c>
      <c r="F40" s="72">
        <f ca="1">[5]!S_VAL_PB(B40,$E$5,1)</f>
        <v>7.3370399475097656</v>
      </c>
      <c r="G40" s="72">
        <f>[5]!S_VAL_MV(B40,$D$5)/100000000</f>
        <v>235.3536</v>
      </c>
      <c r="H40" s="76">
        <f>[5]!s_pq_pctchange(B40,$F$5,$G$5)</f>
        <v>-0.63547082611207228</v>
      </c>
      <c r="I40" s="100">
        <f t="shared" si="2"/>
        <v>-335.11465498357313</v>
      </c>
      <c r="J40" s="101">
        <f t="shared" si="1"/>
        <v>-7.4250577758677681</v>
      </c>
    </row>
    <row r="41" spans="1:10">
      <c r="A41" s="172"/>
      <c r="B41" s="109" t="s">
        <v>157</v>
      </c>
      <c r="C41" s="71" t="str">
        <f>[5]!S_INFO_NAME(B41)</f>
        <v>亚太药业</v>
      </c>
      <c r="D41" s="76">
        <f>[5]!s_pq_pctchange(B41,$B$5,$D$5)</f>
        <v>-2.7185501066098072</v>
      </c>
      <c r="E41" s="72">
        <f>[5]!S_VAL_PE_TTM(B41,$D$5)</f>
        <v>99.20233154296875</v>
      </c>
      <c r="F41" s="72">
        <f ca="1">[5]!S_VAL_PB(B41,$E$5,1)</f>
        <v>4.7218914031982422</v>
      </c>
      <c r="G41" s="72">
        <f>[5]!S_VAL_MV(B41,$D$5)/100000000</f>
        <v>37.229999999999997</v>
      </c>
      <c r="H41" s="76">
        <f>[5]!s_pq_pctchange(B41,$F$5,$G$5)</f>
        <v>-0.42245021122511162</v>
      </c>
      <c r="I41" s="100">
        <f t="shared" si="2"/>
        <v>-101.21162046908312</v>
      </c>
      <c r="J41" s="101">
        <f t="shared" si="1"/>
        <v>-2.2425224274628652</v>
      </c>
    </row>
    <row r="42" spans="1:10">
      <c r="A42" s="172"/>
      <c r="B42" s="109" t="s">
        <v>158</v>
      </c>
      <c r="C42" s="71" t="str">
        <f>[5]!S_INFO_NAME(B42)</f>
        <v>力生制药</v>
      </c>
      <c r="D42" s="76">
        <f>[5]!s_pq_pctchange(B42,$B$5,$D$5)</f>
        <v>-3.9541547277936795</v>
      </c>
      <c r="E42" s="72">
        <f>[5]!S_VAL_PE_TTM(B42,$D$5)</f>
        <v>45.488529205322266</v>
      </c>
      <c r="F42" s="72">
        <f ca="1">[5]!S_VAL_PB(B42,$E$5,1)</f>
        <v>2.0149810314178467</v>
      </c>
      <c r="G42" s="72">
        <f>[5]!S_VAL_MV(B42,$D$5)/100000000</f>
        <v>61.158913318399989</v>
      </c>
      <c r="H42" s="76">
        <f>[5]!s_pq_pctchange(B42,$F$5,$G$5)</f>
        <v>3.8208168642951179</v>
      </c>
      <c r="I42" s="100">
        <f t="shared" si="2"/>
        <v>-241.83180624467514</v>
      </c>
      <c r="J42" s="101">
        <f t="shared" si="1"/>
        <v>-5.3582113068054014</v>
      </c>
    </row>
    <row r="43" spans="1:10">
      <c r="A43" s="172"/>
      <c r="B43" s="109" t="s">
        <v>159</v>
      </c>
      <c r="C43" s="71" t="str">
        <f>[5]!S_INFO_NAME(B43)</f>
        <v>科伦药业</v>
      </c>
      <c r="D43" s="76">
        <f>[5]!s_pq_pctchange(B43,$B$5,$D$5)</f>
        <v>-10.961968680089484</v>
      </c>
      <c r="E43" s="72">
        <f>[5]!S_VAL_PE_TTM(B43,$D$5)</f>
        <v>18.986358642578125</v>
      </c>
      <c r="F43" s="72">
        <f ca="1">[5]!S_VAL_PB(B43,$E$5,1)</f>
        <v>2.0965733528137207</v>
      </c>
      <c r="G43" s="72">
        <f>[5]!S_VAL_MV(B43,$D$5)/100000000</f>
        <v>200.59200000000001</v>
      </c>
      <c r="H43" s="76">
        <f>[5]!s_pq_pctchange(B43,$F$5,$G$5)</f>
        <v>6.276053728578046</v>
      </c>
      <c r="I43" s="100">
        <f t="shared" si="2"/>
        <v>-2198.8832214765098</v>
      </c>
      <c r="J43" s="101">
        <f t="shared" si="1"/>
        <v>-48.720146132223455</v>
      </c>
    </row>
    <row r="44" spans="1:10">
      <c r="A44" s="172"/>
      <c r="B44" s="109" t="s">
        <v>160</v>
      </c>
      <c r="C44" s="71" t="str">
        <f>[5]!S_INFO_NAME(B44)</f>
        <v>誉衡药业</v>
      </c>
      <c r="D44" s="74">
        <f>[5]!s_pq_pctchange(B44,$B$5,$D$5)</f>
        <v>0</v>
      </c>
      <c r="E44" s="74">
        <f>[5]!S_VAL_PE_TTM(B44,$D$5)</f>
        <v>44.592994689941406</v>
      </c>
      <c r="F44" s="74">
        <f ca="1">[5]!S_VAL_PB(B44,$E$5,1)</f>
        <v>7.2695612907409668</v>
      </c>
      <c r="G44" s="74">
        <f>[5]!S_VAL_MV(B44,$D$5)/100000000</f>
        <v>173.82393437499999</v>
      </c>
      <c r="H44" s="74">
        <f>[5]!s_pq_pctchange(B44,$F$5,$G$5)</f>
        <v>10.180580999738286</v>
      </c>
      <c r="I44" s="100">
        <f t="shared" si="2"/>
        <v>0</v>
      </c>
      <c r="J44" s="101">
        <f t="shared" si="1"/>
        <v>0</v>
      </c>
    </row>
    <row r="45" spans="1:10">
      <c r="A45" s="172"/>
      <c r="B45" s="109" t="s">
        <v>161</v>
      </c>
      <c r="C45" s="71" t="str">
        <f>[5]!S_INFO_NAME(B45)</f>
        <v>金达威</v>
      </c>
      <c r="D45" s="75">
        <f>[5]!s_pq_pctchange(B45,$B$5,$D$5)</f>
        <v>3.3872209391839769</v>
      </c>
      <c r="E45" s="72">
        <f>[5]!S_VAL_PE_TTM(B45,$D$5)</f>
        <v>42.020233154296875</v>
      </c>
      <c r="F45" s="72">
        <f ca="1">[5]!S_VAL_PB(B45,$E$5,1)</f>
        <v>5.4439444541931152</v>
      </c>
      <c r="G45" s="72">
        <f>[5]!S_VAL_MV(B45,$D$5)/100000000</f>
        <v>77.356800000000007</v>
      </c>
      <c r="H45" s="75">
        <f>[5]!s_pq_pctchange(B45,$F$5,$G$5)</f>
        <v>-1.7632241813602123</v>
      </c>
      <c r="I45" s="100">
        <f t="shared" si="2"/>
        <v>262.02457274826708</v>
      </c>
      <c r="J45" s="101">
        <f t="shared" si="1"/>
        <v>5.8056177562521647</v>
      </c>
    </row>
    <row r="46" spans="1:10">
      <c r="A46" s="172"/>
      <c r="B46" s="109" t="s">
        <v>162</v>
      </c>
      <c r="C46" s="71" t="str">
        <f>[5]!S_INFO_NAME(B46)</f>
        <v>海思科</v>
      </c>
      <c r="D46" s="74">
        <f>[5]!s_pq_pctchange(B46,$B$5,$D$5)</f>
        <v>-5.1389617199790294</v>
      </c>
      <c r="E46" s="74">
        <f>[5]!S_VAL_PE_TTM(B46,$D$5)</f>
        <v>37.582298278808594</v>
      </c>
      <c r="F46" s="74">
        <f ca="1">[5]!S_VAL_PB(B46,$E$5,1)</f>
        <v>9.6649618148803711</v>
      </c>
      <c r="G46" s="74">
        <f>[5]!S_VAL_MV(B46,$D$5)/100000000</f>
        <v>195.42084299999999</v>
      </c>
      <c r="H46" s="74">
        <f>[5]!s_pq_pctchange(B46,$F$5,$G$5)</f>
        <v>-4.1686863790596167</v>
      </c>
      <c r="I46" s="100">
        <f t="shared" si="2"/>
        <v>-1004.2602314630318</v>
      </c>
      <c r="J46" s="101">
        <f t="shared" si="1"/>
        <v>-22.251161295780591</v>
      </c>
    </row>
    <row r="47" spans="1:10">
      <c r="A47" s="172"/>
      <c r="B47" s="109" t="s">
        <v>163</v>
      </c>
      <c r="C47" s="71" t="str">
        <f>[5]!S_INFO_NAME(B47)</f>
        <v>莱美药业</v>
      </c>
      <c r="D47" s="75">
        <f>[5]!s_pq_pctchange(B47,$B$5,$D$5)</f>
        <v>2.1931260229132388</v>
      </c>
      <c r="E47" s="72">
        <f>[5]!S_VAL_PE_TTM(B47,$D$5)</f>
        <v>5682.103515625</v>
      </c>
      <c r="F47" s="72">
        <f ca="1">[5]!S_VAL_PB(B47,$E$5,1)</f>
        <v>5.5126605033874512</v>
      </c>
      <c r="G47" s="72">
        <f>[5]!S_VAL_MV(B47,$D$5)/100000000</f>
        <v>63.000010935399999</v>
      </c>
      <c r="H47" s="75">
        <f>[5]!s_pq_pctchange(B47,$F$5,$G$5)</f>
        <v>15.458167330677286</v>
      </c>
      <c r="I47" s="100">
        <f t="shared" si="2"/>
        <v>138.16696342624437</v>
      </c>
      <c r="J47" s="101">
        <f t="shared" si="1"/>
        <v>3.0613334000757484</v>
      </c>
    </row>
    <row r="48" spans="1:10">
      <c r="A48" s="172"/>
      <c r="B48" s="109" t="s">
        <v>164</v>
      </c>
      <c r="C48" s="71" t="str">
        <f>[5]!S_INFO_NAME(B48)</f>
        <v>北陆药业</v>
      </c>
      <c r="D48" s="76">
        <f>[5]!s_pq_pctchange(B48,$B$5,$D$5)</f>
        <v>-3.3950617283950435</v>
      </c>
      <c r="E48" s="72">
        <f>[5]!S_VAL_PE_TTM(B48,$D$5)</f>
        <v>62.503715515136719</v>
      </c>
      <c r="F48" s="72">
        <f ca="1">[5]!S_VAL_PB(B48,$E$5,1)</f>
        <v>8.5695018768310547</v>
      </c>
      <c r="G48" s="72">
        <f>[5]!S_VAL_MV(B48,$D$5)/100000000</f>
        <v>48.714350951999997</v>
      </c>
      <c r="H48" s="76">
        <f>[5]!s_pq_pctchange(B48,$F$5,$G$5)</f>
        <v>3.6523929471032668</v>
      </c>
      <c r="I48" s="100">
        <f t="shared" si="2"/>
        <v>-165.38822854073985</v>
      </c>
      <c r="J48" s="101">
        <f t="shared" si="1"/>
        <v>-3.6644686649815768</v>
      </c>
    </row>
    <row r="49" spans="1:10">
      <c r="A49" s="172"/>
      <c r="B49" s="109" t="s">
        <v>165</v>
      </c>
      <c r="C49" s="71" t="str">
        <f>[5]!S_INFO_NAME(B49)</f>
        <v>康芝药业</v>
      </c>
      <c r="D49" s="76">
        <f>[5]!s_pq_pctchange(B49,$B$5,$D$5)</f>
        <v>-8.9082384460817075</v>
      </c>
      <c r="E49" s="72">
        <f>[5]!S_VAL_PE_TTM(B49,$D$5)</f>
        <v>133.1141357421875</v>
      </c>
      <c r="F49" s="72">
        <f ca="1">[5]!S_VAL_PB(B49,$E$5,1)</f>
        <v>2.2651524543762207</v>
      </c>
      <c r="G49" s="72">
        <f>[5]!S_VAL_MV(B49,$D$5)/100000000</f>
        <v>40.799999999999997</v>
      </c>
      <c r="H49" s="76">
        <f>[5]!s_pq_pctchange(B49,$F$5,$G$5)</f>
        <v>-1.7921146953405076</v>
      </c>
      <c r="I49" s="100">
        <f t="shared" si="2"/>
        <v>-363.45612860013364</v>
      </c>
      <c r="J49" s="101">
        <f t="shared" si="1"/>
        <v>-8.0530132410398565</v>
      </c>
    </row>
    <row r="50" spans="1:10">
      <c r="A50" s="172"/>
      <c r="B50" s="109" t="s">
        <v>166</v>
      </c>
      <c r="C50" s="71" t="str">
        <f>[5]!S_INFO_NAME(B50)</f>
        <v>华仁药业</v>
      </c>
      <c r="D50" s="76">
        <f>[5]!s_pq_pctchange(B50,$B$5,$D$5)</f>
        <v>-4.0207522697795151</v>
      </c>
      <c r="E50" s="72">
        <f>[5]!S_VAL_PE_TTM(B50,$D$5)</f>
        <v>51.630241394042969</v>
      </c>
      <c r="F50" s="72">
        <f ca="1">[5]!S_VAL_PB(B50,$E$5,1)</f>
        <v>3.2258968353271484</v>
      </c>
      <c r="G50" s="72">
        <f>[5]!S_VAL_MV(B50,$D$5)/100000000</f>
        <v>49.76701538999999</v>
      </c>
      <c r="H50" s="76">
        <f>[5]!s_pq_pctchange(B50,$F$5,$G$5)</f>
        <v>-8.3597883597883449</v>
      </c>
      <c r="I50" s="100">
        <f t="shared" si="2"/>
        <v>-200.10084008949451</v>
      </c>
      <c r="J50" s="101">
        <f t="shared" si="1"/>
        <v>-4.4335879573425521</v>
      </c>
    </row>
    <row r="51" spans="1:10">
      <c r="A51" s="172"/>
      <c r="B51" s="109" t="s">
        <v>167</v>
      </c>
      <c r="C51" s="71" t="str">
        <f>[5]!S_INFO_NAME(B51)</f>
        <v>翰宇药业</v>
      </c>
      <c r="D51" s="76">
        <f>[5]!s_pq_pctchange(B51,$B$5,$D$5)</f>
        <v>-6.0790273556231007</v>
      </c>
      <c r="E51" s="72">
        <f>[5]!S_VAL_PE_TTM(B51,$D$5)</f>
        <v>74.679832458496094</v>
      </c>
      <c r="F51" s="72">
        <f ca="1">[5]!S_VAL_PB(B51,$E$5,1)</f>
        <v>10.353964805603027</v>
      </c>
      <c r="G51" s="72">
        <f>[5]!S_VAL_MV(B51,$D$5)/100000000</f>
        <v>123.6</v>
      </c>
      <c r="H51" s="76">
        <f>[5]!s_pq_pctchange(B51,$F$5,$G$5)</f>
        <v>14.842903575297939</v>
      </c>
      <c r="I51" s="100">
        <f t="shared" si="2"/>
        <v>-751.36778115501522</v>
      </c>
      <c r="J51" s="101">
        <f t="shared" si="1"/>
        <v>-16.647881860836645</v>
      </c>
    </row>
    <row r="52" spans="1:10">
      <c r="A52" s="172"/>
      <c r="B52" s="109" t="s">
        <v>168</v>
      </c>
      <c r="C52" s="71" t="str">
        <f>[5]!S_INFO_NAME(B52)</f>
        <v>仟源医药</v>
      </c>
      <c r="D52" s="74">
        <f>[5]!s_pq_pctchange(B52,$B$5,$D$5)</f>
        <v>-15.769712140175219</v>
      </c>
      <c r="E52" s="74">
        <f>[5]!S_VAL_PE_TTM(B52,$D$5)</f>
        <v>94.272491455078125</v>
      </c>
      <c r="F52" s="74">
        <f ca="1">[5]!S_VAL_PB(B52,$E$5,1)</f>
        <v>5.6831927299499512</v>
      </c>
      <c r="G52" s="74">
        <f>[5]!S_VAL_MV(B52,$D$5)/100000000</f>
        <v>36.01896</v>
      </c>
      <c r="H52" s="74">
        <f>[5]!s_pq_pctchange(B52,$F$5,$G$5)</f>
        <v>0</v>
      </c>
      <c r="I52" s="100">
        <f t="shared" si="2"/>
        <v>-568.00863078848556</v>
      </c>
      <c r="J52" s="101">
        <f t="shared" si="1"/>
        <v>-12.58523564420895</v>
      </c>
    </row>
    <row r="53" spans="1:10">
      <c r="A53" s="172"/>
      <c r="B53" s="109" t="s">
        <v>169</v>
      </c>
      <c r="C53" s="71" t="str">
        <f>[5]!S_INFO_NAME(B53)</f>
        <v>利德曼</v>
      </c>
      <c r="D53" s="75">
        <f>[5]!s_pq_pctchange(B53,$B$5,$D$5)</f>
        <v>-6.0933037131069678</v>
      </c>
      <c r="E53" s="72">
        <f>[5]!S_VAL_PE_TTM(B53,$D$5)</f>
        <v>58.058982849121094</v>
      </c>
      <c r="F53" s="72">
        <f ca="1">[5]!S_VAL_PB(B53,$E$5,1)</f>
        <v>5.053617000579834</v>
      </c>
      <c r="G53" s="72">
        <f>[5]!S_VAL_MV(B53,$D$5)/100000000</f>
        <v>46.535305299999997</v>
      </c>
      <c r="H53" s="75">
        <f>[5]!s_pq_pctchange(B53,$F$5,$G$5)</f>
        <v>-3.1847133757961665</v>
      </c>
      <c r="I53" s="100">
        <f t="shared" si="2"/>
        <v>-283.55374857505632</v>
      </c>
      <c r="J53" s="101">
        <f t="shared" si="1"/>
        <v>-6.2826347174726811</v>
      </c>
    </row>
    <row r="54" spans="1:10">
      <c r="A54" s="172"/>
      <c r="B54" s="109" t="s">
        <v>170</v>
      </c>
      <c r="C54" s="71" t="str">
        <f>[5]!S_INFO_NAME(B54)</f>
        <v>博晖创新</v>
      </c>
      <c r="D54" s="76">
        <f>[5]!s_pq_pctchange(B54,$B$5,$D$5)</f>
        <v>1.8990273274664293</v>
      </c>
      <c r="E54" s="72">
        <f>[5]!S_VAL_PE_TTM(B54,$D$5)</f>
        <v>84.909805297851563</v>
      </c>
      <c r="F54" s="72">
        <f ca="1">[5]!S_VAL_PB(B54,$E$5,1)</f>
        <v>4.6512312889099121</v>
      </c>
      <c r="G54" s="72">
        <f>[5]!S_VAL_MV(B54,$D$5)/100000000</f>
        <v>36.044800000000002</v>
      </c>
      <c r="H54" s="76">
        <f>[5]!s_pq_pctchange(B54,$F$5,$G$5)</f>
        <v>-7.834101382488468</v>
      </c>
      <c r="I54" s="100">
        <f t="shared" si="2"/>
        <v>68.45006021306196</v>
      </c>
      <c r="J54" s="101">
        <f t="shared" si="1"/>
        <v>1.5166321266031357</v>
      </c>
    </row>
    <row r="55" spans="1:10">
      <c r="A55" s="172"/>
      <c r="B55" s="109" t="s">
        <v>171</v>
      </c>
      <c r="C55" s="71" t="str">
        <f>[5]!S_INFO_NAME(B55)</f>
        <v>博腾股份</v>
      </c>
      <c r="D55" s="76">
        <f>[5]!s_pq_pctchange(B55,$B$5,$D$5)</f>
        <v>-4.4201250710631079</v>
      </c>
      <c r="E55" s="72">
        <f>[5]!S_VAL_PE_TTM(B55,$D$5)</f>
        <v>103.55440521240234</v>
      </c>
      <c r="F55" s="72">
        <f ca="1">[5]!S_VAL_PB(B55,$E$5,1)</f>
        <v>15.40144157409668</v>
      </c>
      <c r="G55" s="72">
        <f>[5]!S_VAL_MV(B55,$D$5)/100000000</f>
        <v>73.302499999999995</v>
      </c>
      <c r="H55" s="76">
        <f>[5]!s_pq_pctchange(B55,$F$5,$G$5)</f>
        <v>0</v>
      </c>
      <c r="I55" s="100">
        <f t="shared" si="2"/>
        <v>-324.00621802160344</v>
      </c>
      <c r="J55" s="101">
        <f t="shared" si="1"/>
        <v>-7.1789307115462959</v>
      </c>
    </row>
    <row r="56" spans="1:10">
      <c r="A56" s="172"/>
      <c r="B56" s="109" t="s">
        <v>172</v>
      </c>
      <c r="C56" s="71" t="str">
        <f>[5]!S_INFO_NAME(B56)</f>
        <v>华润双鹤</v>
      </c>
      <c r="D56" s="76">
        <f>[5]!s_pq_pctchange(B56,$B$5,$D$5)</f>
        <v>-4.785553047404056</v>
      </c>
      <c r="E56" s="72">
        <f>[5]!S_VAL_PE_TTM(B56,$D$5)</f>
        <v>15.533685684204102</v>
      </c>
      <c r="F56" s="72">
        <f ca="1">[5]!S_VAL_PB(B56,$E$5,1)</f>
        <v>2.1730446815490723</v>
      </c>
      <c r="G56" s="72">
        <f>[5]!S_VAL_MV(B56,$D$5)/100000000</f>
        <v>120.57067543319999</v>
      </c>
      <c r="H56" s="76">
        <f>[5]!s_pq_pctchange(B56,$F$5,$G$5)</f>
        <v>4.8266166822867884</v>
      </c>
      <c r="I56" s="100">
        <f t="shared" si="2"/>
        <v>-576.9973632469156</v>
      </c>
      <c r="J56" s="101">
        <f t="shared" si="1"/>
        <v>-12.784396906908524</v>
      </c>
    </row>
    <row r="57" spans="1:10">
      <c r="A57" s="172"/>
      <c r="B57" s="109" t="s">
        <v>173</v>
      </c>
      <c r="C57" s="71" t="str">
        <f>[5]!S_INFO_NAME(B57)</f>
        <v>人福医药</v>
      </c>
      <c r="D57" s="76">
        <f>[5]!s_pq_pctchange(B57,$B$5,$D$5)</f>
        <v>-4.9464747139165706</v>
      </c>
      <c r="E57" s="72">
        <f>[5]!S_VAL_PE_TTM(B57,$D$5)</f>
        <v>31.300527572631836</v>
      </c>
      <c r="F57" s="72">
        <f ca="1">[5]!S_VAL_PB(B57,$E$5,1)</f>
        <v>3.0504720211029053</v>
      </c>
      <c r="G57" s="72">
        <f>[5]!S_VAL_MV(B57,$D$5)/100000000</f>
        <v>136.16013466499999</v>
      </c>
      <c r="H57" s="76">
        <f>[5]!s_pq_pctchange(B57,$F$5,$G$5)</f>
        <v>4.4583640383198286</v>
      </c>
      <c r="I57" s="100"/>
      <c r="J57" s="101"/>
    </row>
    <row r="58" spans="1:10">
      <c r="A58" s="172"/>
      <c r="B58" s="109" t="s">
        <v>174</v>
      </c>
      <c r="C58" s="71" t="str">
        <f>[5]!S_INFO_NAME(B58)</f>
        <v>复星医药</v>
      </c>
      <c r="D58" s="74">
        <f>[5]!s_pq_pctchange(B58,$B$5,$D$5)</f>
        <v>-5.1084990958408794</v>
      </c>
      <c r="E58" s="74">
        <f>[5]!S_VAL_PE_TTM(B58,$D$5)</f>
        <v>21.929655075073242</v>
      </c>
      <c r="F58" s="74">
        <f ca="1">[5]!S_VAL_PB(B58,$E$5,1)</f>
        <v>3.0832171440124512</v>
      </c>
      <c r="G58" s="74">
        <f>[5]!S_VAL_MV(B58,$D$5)/100000000</f>
        <v>485.20722530359996</v>
      </c>
      <c r="H58" s="74">
        <f>[5]!s_pq_pctchange(B58,$F$5,$G$5)</f>
        <v>12.650948821161601</v>
      </c>
      <c r="I58" s="100">
        <f t="shared" ref="I58:I79" si="3">D58*G58</f>
        <v>-2478.680671758902</v>
      </c>
      <c r="J58" s="101">
        <f t="shared" si="1"/>
        <v>-54.919553418631409</v>
      </c>
    </row>
    <row r="59" spans="1:10">
      <c r="A59" s="172"/>
      <c r="B59" s="109" t="s">
        <v>175</v>
      </c>
      <c r="C59" s="71" t="str">
        <f>[5]!S_INFO_NAME(B59)</f>
        <v>江苏吴中</v>
      </c>
      <c r="D59" s="75">
        <f>[5]!s_pq_pctchange(B59,$B$5,$D$5)</f>
        <v>-4.5959970348406269</v>
      </c>
      <c r="E59" s="72">
        <f>[5]!S_VAL_PE_TTM(B59,$D$5)</f>
        <v>179.59898376464844</v>
      </c>
      <c r="F59" s="72">
        <f ca="1">[5]!S_VAL_PB(B59,$E$5,1)</f>
        <v>7.9234609603881836</v>
      </c>
      <c r="G59" s="72">
        <f>[5]!S_VAL_MV(B59,$D$5)/100000000</f>
        <v>80.270189999999985</v>
      </c>
      <c r="H59" s="75">
        <f>[5]!s_pq_pctchange(B59,$F$5,$G$5)</f>
        <v>-3.3106960950764042</v>
      </c>
      <c r="I59" s="100">
        <f t="shared" si="3"/>
        <v>-368.92155522609369</v>
      </c>
      <c r="J59" s="101">
        <f t="shared" si="1"/>
        <v>-8.1741094326388453</v>
      </c>
    </row>
    <row r="60" spans="1:10">
      <c r="A60" s="172"/>
      <c r="B60" s="109" t="s">
        <v>176</v>
      </c>
      <c r="C60" s="71" t="str">
        <f>[5]!S_INFO_NAME(B60)</f>
        <v>恒瑞医药</v>
      </c>
      <c r="D60" s="76">
        <f>[5]!s_pq_pctchange(B60,$B$5,$D$5)</f>
        <v>-0.69057104913676781</v>
      </c>
      <c r="E60" s="72">
        <f>[5]!S_VAL_PE_TTM(B60,$D$5)</f>
        <v>39.34375</v>
      </c>
      <c r="F60" s="72">
        <f ca="1">[5]!S_VAL_PB(B60,$E$5,1)</f>
        <v>8.6824808120727539</v>
      </c>
      <c r="G60" s="72">
        <f>[5]!S_VAL_MV(B60,$D$5)/100000000</f>
        <v>562.3429124068</v>
      </c>
      <c r="H60" s="76">
        <f>[5]!s_pq_pctchange(B60,$F$5,$G$5)</f>
        <v>12.101534828807537</v>
      </c>
      <c r="I60" s="100">
        <f t="shared" si="3"/>
        <v>-388.33773499538938</v>
      </c>
      <c r="J60" s="101">
        <f t="shared" si="1"/>
        <v>-8.6043092297223911</v>
      </c>
    </row>
    <row r="61" spans="1:10">
      <c r="A61" s="172"/>
      <c r="B61" s="109" t="s">
        <v>177</v>
      </c>
      <c r="C61" s="71" t="str">
        <f>[5]!S_INFO_NAME(B61)</f>
        <v>美罗药业</v>
      </c>
      <c r="D61" s="76">
        <f>[5]!s_pq_pctchange(B61,$B$5,$D$5)</f>
        <v>-2.6019690576652654</v>
      </c>
      <c r="E61" s="72">
        <f>[5]!S_VAL_PE_TTM(B61,$D$5)</f>
        <v>97.519645690917969</v>
      </c>
      <c r="F61" s="72">
        <f ca="1">[5]!S_VAL_PB(B61,$E$5,1)</f>
        <v>5.0664215087890625</v>
      </c>
      <c r="G61" s="72">
        <f>[5]!S_VAL_MV(B61,$D$5)/100000000</f>
        <v>48.475000000000001</v>
      </c>
      <c r="H61" s="76">
        <f>[5]!s_pq_pctchange(B61,$F$5,$G$5)</f>
        <v>-5.0570962479608355</v>
      </c>
      <c r="I61" s="100">
        <f t="shared" si="3"/>
        <v>-126.13045007032375</v>
      </c>
      <c r="J61" s="101">
        <f t="shared" si="1"/>
        <v>-2.7946431620970618</v>
      </c>
    </row>
    <row r="62" spans="1:10">
      <c r="A62" s="172"/>
      <c r="B62" s="109" t="s">
        <v>178</v>
      </c>
      <c r="C62" s="71" t="str">
        <f>[5]!S_INFO_NAME(B62)</f>
        <v>健康元</v>
      </c>
      <c r="D62" s="76">
        <f>[5]!s_pq_pctchange(B62,$B$5,$D$5)</f>
        <v>3.0303030303030276</v>
      </c>
      <c r="E62" s="72">
        <f>[5]!S_VAL_PE_TTM(B62,$D$5)</f>
        <v>37.900096893310547</v>
      </c>
      <c r="F62" s="72">
        <f ca="1">[5]!S_VAL_PB(B62,$E$5,1)</f>
        <v>2.7594926357269287</v>
      </c>
      <c r="G62" s="72">
        <f>[5]!S_VAL_MV(B62,$D$5)/100000000</f>
        <v>120.88436675439999</v>
      </c>
      <c r="H62" s="76">
        <f>[5]!s_pq_pctchange(B62,$F$5,$G$5)</f>
        <v>-7.1290944123314048</v>
      </c>
      <c r="I62" s="100">
        <f t="shared" si="3"/>
        <v>366.31626289212085</v>
      </c>
      <c r="J62" s="101">
        <f t="shared" si="1"/>
        <v>8.1163845739521303</v>
      </c>
    </row>
    <row r="63" spans="1:10">
      <c r="A63" s="172"/>
      <c r="B63" s="109" t="s">
        <v>179</v>
      </c>
      <c r="C63" s="71" t="str">
        <f>[5]!S_INFO_NAME(B63)</f>
        <v>ST金泰</v>
      </c>
      <c r="D63" s="76">
        <f>[5]!s_pq_pctchange(B63,$B$5,$D$5)</f>
        <v>-9.1859596713965601</v>
      </c>
      <c r="E63" s="72">
        <f>[5]!S_VAL_PE_TTM(B63,$D$5)</f>
        <v>35.959846496582031</v>
      </c>
      <c r="F63" s="72">
        <f ca="1">[5]!S_VAL_PB(B63,$E$5,1)</f>
        <v>100.27566528320312</v>
      </c>
      <c r="G63" s="72">
        <f>[5]!S_VAL_MV(B63,$D$5)/100000000</f>
        <v>18.009829196800002</v>
      </c>
      <c r="H63" s="76">
        <f>[5]!s_pq_pctchange(B63,$F$5,$G$5)</f>
        <v>0</v>
      </c>
      <c r="I63" s="100">
        <f t="shared" si="3"/>
        <v>-165.43756469054512</v>
      </c>
      <c r="J63" s="101">
        <f t="shared" si="1"/>
        <v>-3.6655617946233137</v>
      </c>
    </row>
    <row r="64" spans="1:10">
      <c r="A64" s="172"/>
      <c r="B64" s="109" t="s">
        <v>180</v>
      </c>
      <c r="C64" s="71" t="str">
        <f>[5]!S_INFO_NAME(B64)</f>
        <v>现代制药</v>
      </c>
      <c r="D64" s="76">
        <f>[5]!s_pq_pctchange(B64,$B$5,$D$5)</f>
        <v>-1.4554794520547865</v>
      </c>
      <c r="E64" s="72">
        <f>[5]!S_VAL_PE_TTM(B64,$D$5)</f>
        <v>39.156280517578125</v>
      </c>
      <c r="F64" s="72">
        <f ca="1">[5]!S_VAL_PB(B64,$E$5,1)</f>
        <v>6.3723444938659668</v>
      </c>
      <c r="G64" s="72">
        <f>[5]!S_VAL_MV(B64,$D$5)/100000000</f>
        <v>66.236229140399999</v>
      </c>
      <c r="H64" s="76">
        <f>[5]!s_pq_pctchange(B64,$F$5,$G$5)</f>
        <v>3.362944162436543</v>
      </c>
      <c r="I64" s="100">
        <f t="shared" si="3"/>
        <v>-96.405470495444675</v>
      </c>
      <c r="J64" s="101">
        <f t="shared" si="1"/>
        <v>-2.1360336759175169</v>
      </c>
    </row>
    <row r="65" spans="1:10">
      <c r="A65" s="172"/>
      <c r="B65" s="109" t="s">
        <v>181</v>
      </c>
      <c r="C65" s="71" t="str">
        <f>[5]!S_INFO_NAME(B65)</f>
        <v>联环药业</v>
      </c>
      <c r="D65" s="74">
        <f>[5]!s_pq_pctchange(B65,$B$5,$D$5)</f>
        <v>-5.7831325301204934</v>
      </c>
      <c r="E65" s="74">
        <f>[5]!S_VAL_PE_TTM(B65,$D$5)</f>
        <v>55.335220336914063</v>
      </c>
      <c r="F65" s="74">
        <f ca="1">[5]!S_VAL_PB(B65,$E$5,1)</f>
        <v>5.6800022125244141</v>
      </c>
      <c r="G65" s="74">
        <f>[5]!S_VAL_MV(B65,$D$5)/100000000</f>
        <v>24.507909559600002</v>
      </c>
      <c r="H65" s="74">
        <f>[5]!s_pq_pctchange(B65,$F$5,$G$5)</f>
        <v>-1.831501831501825</v>
      </c>
      <c r="I65" s="100">
        <f t="shared" si="3"/>
        <v>-141.73248901937379</v>
      </c>
      <c r="J65" s="101">
        <f t="shared" si="1"/>
        <v>-3.1403339246323925</v>
      </c>
    </row>
    <row r="66" spans="1:10">
      <c r="A66" s="172"/>
      <c r="B66" s="109" t="s">
        <v>182</v>
      </c>
      <c r="C66" s="71" t="str">
        <f>[5]!S_INFO_NAME(B66)</f>
        <v>哈药股份</v>
      </c>
      <c r="D66" s="75">
        <f>[5]!s_pq_pctchange(B66,$B$5,$D$5)</f>
        <v>-1.6147635524798143</v>
      </c>
      <c r="E66" s="72">
        <f>[5]!S_VAL_PE_TTM(B66,$D$5)</f>
        <v>70.974784851074219</v>
      </c>
      <c r="F66" s="72">
        <f ca="1">[5]!S_VAL_PB(B66,$E$5,1)</f>
        <v>1.9622154235839844</v>
      </c>
      <c r="G66" s="72">
        <f>[5]!S_VAL_MV(B66,$D$5)/100000000</f>
        <v>163.56132455169998</v>
      </c>
      <c r="H66" s="75">
        <f>[5]!s_pq_pctchange(B66,$F$5,$G$5)</f>
        <v>-1.4469453376205754</v>
      </c>
      <c r="I66" s="100">
        <f t="shared" si="3"/>
        <v>-264.11286548140691</v>
      </c>
      <c r="J66" s="101">
        <f t="shared" si="1"/>
        <v>-5.8518875745543459</v>
      </c>
    </row>
    <row r="67" spans="1:10">
      <c r="A67" s="172"/>
      <c r="B67" s="109" t="s">
        <v>183</v>
      </c>
      <c r="C67" s="71" t="str">
        <f>[5]!S_INFO_NAME(B67)</f>
        <v>广誉远</v>
      </c>
      <c r="D67" s="76">
        <f>[5]!s_pq_pctchange(B67,$B$5,$D$5)</f>
        <v>-5.8317025440313248</v>
      </c>
      <c r="E67" s="72">
        <f>[5]!S_VAL_PE_TTM(B67,$D$5)</f>
        <v>-313.51947021484375</v>
      </c>
      <c r="F67" s="72">
        <f ca="1">[5]!S_VAL_PB(B67,$E$5,1)</f>
        <v>120.56157684326172</v>
      </c>
      <c r="G67" s="72">
        <f>[5]!S_VAL_MV(B67,$D$5)/100000000</f>
        <v>58.660310182799996</v>
      </c>
      <c r="H67" s="76">
        <f>[5]!s_pq_pctchange(B67,$F$5,$G$5)</f>
        <v>4.3179983857950077</v>
      </c>
      <c r="I67" s="100">
        <f t="shared" si="3"/>
        <v>-342.08948012670135</v>
      </c>
      <c r="J67" s="101">
        <f t="shared" si="1"/>
        <v>-7.5795973607356419</v>
      </c>
    </row>
    <row r="68" spans="1:10">
      <c r="A68" s="172"/>
      <c r="B68" s="109" t="s">
        <v>184</v>
      </c>
      <c r="C68" s="71" t="str">
        <f>[5]!S_INFO_NAME(B68)</f>
        <v>鲁抗医药</v>
      </c>
      <c r="D68" s="76">
        <f>[5]!s_pq_pctchange(B68,$B$5,$D$5)</f>
        <v>-5.9574468085106469</v>
      </c>
      <c r="E68" s="72">
        <f>[5]!S_VAL_PE_TTM(B68,$D$5)</f>
        <v>-308.51019287109375</v>
      </c>
      <c r="F68" s="72">
        <f ca="1">[5]!S_VAL_PB(B68,$E$5,1)</f>
        <v>3.1029701232910156</v>
      </c>
      <c r="G68" s="72">
        <f>[5]!S_VAL_MV(B68,$D$5)/100000000</f>
        <v>51.411271990000003</v>
      </c>
      <c r="H68" s="76">
        <f>[5]!s_pq_pctchange(B68,$F$5,$G$5)</f>
        <v>-0.60975609756098725</v>
      </c>
      <c r="I68" s="100">
        <f t="shared" si="3"/>
        <v>-306.27991823829831</v>
      </c>
      <c r="J68" s="101">
        <f t="shared" si="1"/>
        <v>-6.7861731938249514</v>
      </c>
    </row>
    <row r="69" spans="1:10">
      <c r="A69" s="172"/>
      <c r="B69" s="109" t="s">
        <v>185</v>
      </c>
      <c r="C69" s="71" t="str">
        <f>[5]!S_INFO_NAME(B69)</f>
        <v>华北制药</v>
      </c>
      <c r="D69" s="76">
        <f>[5]!s_pq_pctchange(B69,$B$5,$D$5)</f>
        <v>-4.3668122270742344</v>
      </c>
      <c r="E69" s="72">
        <f>[5]!S_VAL_PE_TTM(B69,$D$5)</f>
        <v>456.02032470703125</v>
      </c>
      <c r="F69" s="72">
        <f ca="1">[5]!S_VAL_PB(B69,$E$5,1)</f>
        <v>2.5113370418548584</v>
      </c>
      <c r="G69" s="72">
        <f>[5]!S_VAL_MV(B69,$D$5)/100000000</f>
        <v>107.14387069530001</v>
      </c>
      <c r="H69" s="76">
        <f>[5]!s_pq_pctchange(B69,$F$5,$G$5)</f>
        <v>2.6639344262294973</v>
      </c>
      <c r="I69" s="100">
        <f t="shared" si="3"/>
        <v>-467.87716460829682</v>
      </c>
      <c r="J69" s="105" t="s">
        <v>120</v>
      </c>
    </row>
    <row r="70" spans="1:10">
      <c r="A70" s="173"/>
      <c r="B70" s="73" t="s">
        <v>186</v>
      </c>
      <c r="C70" s="71" t="str">
        <f>[5]!S_INFO_NAME(B70)</f>
        <v>三精制药</v>
      </c>
      <c r="D70" s="74">
        <f>[5]!s_pq_pctchange(B70,$B$5,$D$5)</f>
        <v>-4.0968342644320259</v>
      </c>
      <c r="E70" s="74">
        <f>[5]!S_VAL_PE_TTM(B70,$D$5)</f>
        <v>42.500534057617188</v>
      </c>
      <c r="F70" s="74">
        <f ca="1">[5]!S_VAL_PB(B70,$E$5,1)</f>
        <v>2.8307285308837891</v>
      </c>
      <c r="G70" s="74">
        <f>[5]!S_VAL_MV(B70,$D$5)/100000000</f>
        <v>59.728525491000006</v>
      </c>
      <c r="H70" s="74">
        <f>[5]!s_pq_pctchange(B70,$F$5,$G$5)</f>
        <v>-4.3290043290043378</v>
      </c>
      <c r="I70" s="100">
        <f t="shared" si="3"/>
        <v>-244.69786979553052</v>
      </c>
      <c r="J70" s="101">
        <f t="shared" si="1"/>
        <v>-5.421714012932811</v>
      </c>
    </row>
    <row r="71" spans="1:10">
      <c r="A71" s="116" t="s">
        <v>267</v>
      </c>
      <c r="B71" s="73" t="s">
        <v>266</v>
      </c>
      <c r="C71" s="71" t="str">
        <f>[5]!S_INFO_NAME(B71)</f>
        <v>康美药业</v>
      </c>
      <c r="D71" s="75">
        <f>[5]!s_pq_pctchange(B71,$B$5,$D$5)</f>
        <v>-4.4819557625145556</v>
      </c>
      <c r="E71" s="72">
        <f>[5]!S_VAL_PE_TTM(B71,$D$5)</f>
        <v>18.121332168579102</v>
      </c>
      <c r="F71" s="72">
        <f ca="1">[5]!S_VAL_PB(B71,$E$5,1)</f>
        <v>2.9651002883911133</v>
      </c>
      <c r="G71" s="72">
        <f>[5]!S_VAL_MV(B71,$D$5)/100000000</f>
        <v>360.8090466603</v>
      </c>
      <c r="H71" s="75">
        <f>[5]!s_pq_pctchange(B71,$F$5,$G$5)</f>
        <v>-7.2164948453608098</v>
      </c>
      <c r="I71" s="100">
        <f t="shared" si="3"/>
        <v>-1617.1301858465147</v>
      </c>
      <c r="J71" s="101">
        <f t="shared" si="1"/>
        <v>-35.830378894049659</v>
      </c>
    </row>
    <row r="72" spans="1:10">
      <c r="A72" s="171" t="s">
        <v>268</v>
      </c>
      <c r="B72" s="109" t="s">
        <v>208</v>
      </c>
      <c r="C72" s="71" t="str">
        <f>[5]!S_INFO_NAME(B72)</f>
        <v>东阿阿胶</v>
      </c>
      <c r="D72" s="76">
        <f>[5]!s_pq_pctchange(B72,$B$5,$D$5)</f>
        <v>-3.1657355679702071</v>
      </c>
      <c r="E72" s="72">
        <f>[5]!S_VAL_PE_TTM(B72,$D$5)</f>
        <v>18.812171936035156</v>
      </c>
      <c r="F72" s="72">
        <f ca="1">[5]!S_VAL_PB(B72,$E$5,1)</f>
        <v>4.7472372055053711</v>
      </c>
      <c r="G72" s="72">
        <f>[5]!S_VAL_MV(B72,$D$5)/100000000</f>
        <v>238.063839468</v>
      </c>
      <c r="H72" s="76">
        <f>[5]!s_pq_pctchange(B72,$F$5,$G$5)</f>
        <v>-3.7235337064979279</v>
      </c>
      <c r="I72" s="100">
        <f t="shared" si="3"/>
        <v>-753.64716405139711</v>
      </c>
      <c r="J72" s="101">
        <f t="shared" si="1"/>
        <v>-16.698385619616726</v>
      </c>
    </row>
    <row r="73" spans="1:10">
      <c r="A73" s="172"/>
      <c r="B73" s="109" t="s">
        <v>209</v>
      </c>
      <c r="C73" s="71" t="str">
        <f>[5]!S_INFO_NAME(B73)</f>
        <v>云南白药</v>
      </c>
      <c r="D73" s="76">
        <f>[5]!s_pq_pctchange(B73,$B$5,$D$5)</f>
        <v>-2.9182556789918879</v>
      </c>
      <c r="E73" s="72">
        <f>[5]!S_VAL_PE_TTM(B73,$D$5)</f>
        <v>24.319368362426758</v>
      </c>
      <c r="F73" s="72">
        <f ca="1">[5]!S_VAL_PB(B73,$E$5,1)</f>
        <v>6.6194839477539062</v>
      </c>
      <c r="G73" s="72">
        <f>[5]!S_VAL_MV(B73,$D$5)/100000000</f>
        <v>609.73953488899997</v>
      </c>
      <c r="H73" s="76">
        <f>[5]!s_pq_pctchange(B73,$F$5,$G$5)</f>
        <v>-1.9326923076923186</v>
      </c>
      <c r="I73" s="100">
        <f t="shared" si="3"/>
        <v>-1779.3758603956965</v>
      </c>
      <c r="J73" s="101">
        <f t="shared" si="1"/>
        <v>-39.425218718262556</v>
      </c>
    </row>
    <row r="74" spans="1:10">
      <c r="A74" s="172"/>
      <c r="B74" s="109" t="s">
        <v>210</v>
      </c>
      <c r="C74" s="71" t="str">
        <f>[5]!S_INFO_NAME(B74)</f>
        <v>紫光古汉</v>
      </c>
      <c r="D74" s="76">
        <f>[5]!s_pq_pctchange(B74,$B$5,$D$5)</f>
        <v>-5.5786350148368076</v>
      </c>
      <c r="E74" s="72">
        <f>[5]!S_VAL_PE_TTM(B74,$D$5)</f>
        <v>-21.649251937866211</v>
      </c>
      <c r="F74" s="72">
        <f ca="1">[5]!S_VAL_PB(B74,$E$5,1)</f>
        <v>13.183891296386719</v>
      </c>
      <c r="G74" s="72">
        <f>[5]!S_VAL_MV(B74,$D$5)/100000000</f>
        <v>35.532004579700001</v>
      </c>
      <c r="H74" s="76">
        <f>[5]!s_pq_pctchange(B74,$F$5,$G$5)</f>
        <v>12.74193548387097</v>
      </c>
      <c r="I74" s="100">
        <f t="shared" si="3"/>
        <v>-198.22008489565621</v>
      </c>
      <c r="J74" s="101">
        <f t="shared" si="1"/>
        <v>-4.3919165002193257</v>
      </c>
    </row>
    <row r="75" spans="1:10">
      <c r="A75" s="172"/>
      <c r="B75" s="109" t="s">
        <v>211</v>
      </c>
      <c r="C75" s="71" t="str">
        <f>[5]!S_INFO_NAME(B75)</f>
        <v>青海明胶</v>
      </c>
      <c r="D75" s="76">
        <f>[5]!s_pq_pctchange(B75,$B$5,$D$5)</f>
        <v>-4.0730337078651697</v>
      </c>
      <c r="E75" s="72">
        <f>[5]!S_VAL_PE_TTM(B75,$D$5)</f>
        <v>-154.66658020019531</v>
      </c>
      <c r="F75" s="72">
        <f ca="1">[5]!S_VAL_PB(B75,$E$5,1)</f>
        <v>3.288339376449585</v>
      </c>
      <c r="G75" s="72">
        <f>[5]!S_VAL_MV(B75,$D$5)/100000000</f>
        <v>32.245358879999998</v>
      </c>
      <c r="H75" s="76">
        <f>[5]!s_pq_pctchange(B75,$F$5,$G$5)</f>
        <v>-9.9866844207723062</v>
      </c>
      <c r="I75" s="100">
        <f t="shared" si="3"/>
        <v>-131.33643364044946</v>
      </c>
      <c r="J75" s="101">
        <f t="shared" si="1"/>
        <v>-2.9099909340120096</v>
      </c>
    </row>
    <row r="76" spans="1:10">
      <c r="A76" s="172"/>
      <c r="B76" s="109" t="s">
        <v>212</v>
      </c>
      <c r="C76" s="71" t="str">
        <f>[5]!S_INFO_NAME(B76)</f>
        <v>仁和药业</v>
      </c>
      <c r="D76" s="76">
        <f>[5]!s_pq_pctchange(B76,$B$5,$D$5)</f>
        <v>0.98159509202451201</v>
      </c>
      <c r="E76" s="72">
        <f>[5]!S_VAL_PE_TTM(B76,$D$5)</f>
        <v>38.324455261230469</v>
      </c>
      <c r="F76" s="72">
        <f ca="1">[5]!S_VAL_PB(B76,$E$5,1)</f>
        <v>4.2741966247558594</v>
      </c>
      <c r="G76" s="72">
        <f>[5]!S_VAL_MV(B76,$D$5)/100000000</f>
        <v>81.532310620300009</v>
      </c>
      <c r="H76" s="76">
        <f>[5]!s_pq_pctchange(B76,$F$5,$G$5)</f>
        <v>-6.076388888888884</v>
      </c>
      <c r="I76" s="100">
        <f t="shared" si="3"/>
        <v>80.031715946304487</v>
      </c>
      <c r="J76" s="101">
        <f t="shared" si="1"/>
        <v>1.7732441896110973</v>
      </c>
    </row>
    <row r="77" spans="1:10">
      <c r="A77" s="172"/>
      <c r="B77" s="109" t="s">
        <v>213</v>
      </c>
      <c r="C77" s="71" t="str">
        <f>[5]!S_INFO_NAME(B77)</f>
        <v>通化金马</v>
      </c>
      <c r="D77" s="76">
        <f>[5]!s_pq_pctchange(B77,$B$5,$D$5)</f>
        <v>-7.001321003963012</v>
      </c>
      <c r="E77" s="72">
        <f>[5]!S_VAL_PE_TTM(B77,$D$5)</f>
        <v>560.02642822265625</v>
      </c>
      <c r="F77" s="72">
        <f ca="1">[5]!S_VAL_PB(B77,$E$5,1)</f>
        <v>4.6939749717712402</v>
      </c>
      <c r="G77" s="72">
        <f>[5]!S_VAL_MV(B77,$D$5)/100000000</f>
        <v>31.610745830399999</v>
      </c>
      <c r="H77" s="76">
        <f>[5]!s_pq_pctchange(B77,$F$5,$G$5)</f>
        <v>-5.4481546572934914</v>
      </c>
      <c r="I77" s="100">
        <f t="shared" si="3"/>
        <v>-221.31697873331572</v>
      </c>
      <c r="J77" s="101">
        <f t="shared" si="1"/>
        <v>-4.9036690262200535</v>
      </c>
    </row>
    <row r="78" spans="1:10">
      <c r="A78" s="172"/>
      <c r="B78" s="109" t="s">
        <v>214</v>
      </c>
      <c r="C78" s="71" t="str">
        <f>[5]!S_INFO_NAME(B78)</f>
        <v>金陵药业</v>
      </c>
      <c r="D78" s="76">
        <f>[5]!s_pq_pctchange(B78,$B$5,$D$5)</f>
        <v>-4.7430830039525524</v>
      </c>
      <c r="E78" s="72">
        <f>[5]!S_VAL_PE_TTM(B78,$D$5)</f>
        <v>37.168304443359375</v>
      </c>
      <c r="F78" s="72">
        <f ca="1">[5]!S_VAL_PB(B78,$E$5,1)</f>
        <v>3.2338566780090332</v>
      </c>
      <c r="G78" s="72">
        <f>[5]!S_VAL_MV(B78,$D$5)/100000000</f>
        <v>72.878399999999999</v>
      </c>
      <c r="H78" s="76">
        <f>[5]!s_pq_pctchange(B78,$F$5,$G$5)</f>
        <v>-6.976744186046524</v>
      </c>
      <c r="I78" s="100">
        <f t="shared" si="3"/>
        <v>-345.6683003952557</v>
      </c>
      <c r="J78" s="101">
        <f t="shared" si="1"/>
        <v>-7.6588924523357553</v>
      </c>
    </row>
    <row r="79" spans="1:10">
      <c r="A79" s="172"/>
      <c r="B79" s="109" t="s">
        <v>215</v>
      </c>
      <c r="C79" s="71" t="str">
        <f>[5]!S_INFO_NAME(B79)</f>
        <v>九芝堂</v>
      </c>
      <c r="D79" s="76">
        <f>[5]!s_pq_pctchange(B79,$B$5,$D$5)</f>
        <v>1.0777084515031232</v>
      </c>
      <c r="E79" s="72">
        <f>[5]!S_VAL_PE_TTM(B79,$D$5)</f>
        <v>35.776763916015625</v>
      </c>
      <c r="F79" s="72">
        <f ca="1">[5]!S_VAL_PB(B79,$E$5,1)</f>
        <v>3.2849767208099365</v>
      </c>
      <c r="G79" s="72">
        <f>[5]!S_VAL_MV(B79,$D$5)/100000000</f>
        <v>53.033258757600002</v>
      </c>
      <c r="H79" s="76">
        <f>[5]!s_pq_pctchange(B79,$F$5,$G$5)</f>
        <v>0.96082779009607489</v>
      </c>
      <c r="I79" s="100">
        <f t="shared" si="3"/>
        <v>57.154391173817544</v>
      </c>
      <c r="J79" s="101">
        <f t="shared" si="1"/>
        <v>1.2663566045207553</v>
      </c>
    </row>
    <row r="80" spans="1:10">
      <c r="A80" s="172"/>
      <c r="B80" s="109" t="s">
        <v>216</v>
      </c>
      <c r="C80" s="71" t="str">
        <f>[5]!S_INFO_NAME(B80)</f>
        <v>华润三九</v>
      </c>
      <c r="D80" s="76">
        <f>[5]!s_pq_pctchange(B80,$B$5,$D$5)</f>
        <v>-3.2104121475054259</v>
      </c>
      <c r="E80" s="72">
        <f>[5]!S_VAL_PE_TTM(B80,$D$5)</f>
        <v>19.945991516113281</v>
      </c>
      <c r="F80" s="72">
        <f ca="1">[5]!S_VAL_PB(B80,$E$5,1)</f>
        <v>3.4387459754943848</v>
      </c>
      <c r="G80" s="72">
        <f>[5]!S_VAL_MV(B80,$D$5)/100000000</f>
        <v>218.39259000000001</v>
      </c>
      <c r="H80" s="76">
        <f>[5]!s_pq_pctchange(B80,$F$5,$G$5)</f>
        <v>1.9246519246519211</v>
      </c>
    </row>
    <row r="81" spans="1:8">
      <c r="A81" s="172"/>
      <c r="B81" s="109" t="s">
        <v>217</v>
      </c>
      <c r="C81" s="71" t="str">
        <f>[5]!S_INFO_NAME(B81)</f>
        <v>沃华医药</v>
      </c>
      <c r="D81" s="76">
        <f>[5]!s_pq_pctchange(B81,$B$5,$D$5)</f>
        <v>-0.39473684210525883</v>
      </c>
      <c r="E81" s="72">
        <f>[5]!S_VAL_PE_TTM(B81,$D$5)</f>
        <v>190.20396423339844</v>
      </c>
      <c r="F81" s="72">
        <f ca="1">[5]!S_VAL_PB(B81,$E$5,1)</f>
        <v>5.6834025382995605</v>
      </c>
      <c r="G81" s="72">
        <f>[5]!S_VAL_MV(B81,$D$5)/100000000</f>
        <v>37.239857999999998</v>
      </c>
      <c r="H81" s="76">
        <f>[5]!s_pq_pctchange(B81,$F$5,$G$5)</f>
        <v>-9.2905405405405368</v>
      </c>
    </row>
    <row r="82" spans="1:8">
      <c r="A82" s="172"/>
      <c r="B82" s="109" t="s">
        <v>218</v>
      </c>
      <c r="C82" s="71" t="str">
        <f>[5]!S_INFO_NAME(B82)</f>
        <v>紫鑫药业</v>
      </c>
      <c r="D82" s="76">
        <f>[5]!s_pq_pctchange(B82,$B$5,$D$5)</f>
        <v>-4.6679815910585232</v>
      </c>
      <c r="E82" s="72">
        <f>[5]!S_VAL_PE_TTM(B82,$D$5)</f>
        <v>-248.30364990234375</v>
      </c>
      <c r="F82" s="72">
        <f ca="1">[5]!S_VAL_PB(B82,$E$5,1)</f>
        <v>3.4402451515197754</v>
      </c>
      <c r="G82" s="72">
        <f>[5]!S_VAL_MV(B82,$D$5)/100000000</f>
        <v>74.383750390000003</v>
      </c>
      <c r="H82" s="76">
        <f>[5]!s_pq_pctchange(B82,$F$5,$G$5)</f>
        <v>-4.8543689320388435</v>
      </c>
    </row>
    <row r="83" spans="1:8">
      <c r="A83" s="172"/>
      <c r="B83" s="109" t="s">
        <v>219</v>
      </c>
      <c r="C83" s="71" t="str">
        <f>[5]!S_INFO_NAME(B83)</f>
        <v>嘉应制药</v>
      </c>
      <c r="D83" s="76">
        <f>[5]!s_pq_pctchange(B83,$B$5,$D$5)</f>
        <v>-2.4925224327018936</v>
      </c>
      <c r="E83" s="72">
        <f>[5]!S_VAL_PE_TTM(B83,$D$5)</f>
        <v>28.600187301635742</v>
      </c>
      <c r="F83" s="72">
        <f ca="1">[5]!S_VAL_PB(B83,$E$5,1)</f>
        <v>5.8043637275695801</v>
      </c>
      <c r="G83" s="72">
        <f>[5]!S_VAL_MV(B83,$D$5)/100000000</f>
        <v>49.634463134399994</v>
      </c>
      <c r="H83" s="76">
        <f>[5]!s_pq_pctchange(B83,$F$5,$G$5)</f>
        <v>4.2263610315186328</v>
      </c>
    </row>
    <row r="84" spans="1:8">
      <c r="A84" s="172"/>
      <c r="B84" s="109" t="s">
        <v>220</v>
      </c>
      <c r="C84" s="71" t="str">
        <f>[5]!S_INFO_NAME(B84)</f>
        <v>恒康医疗</v>
      </c>
      <c r="D84" s="76">
        <f>[5]!s_pq_pctchange(B84,$B$5,$D$5)</f>
        <v>-5.4164770141101553</v>
      </c>
      <c r="E84" s="72">
        <f>[5]!S_VAL_PE_TTM(B84,$D$5)</f>
        <v>51.020656585693359</v>
      </c>
      <c r="F84" s="72">
        <f ca="1">[5]!S_VAL_PB(B84,$E$5,1)</f>
        <v>15.563007354736328</v>
      </c>
      <c r="G84" s="72">
        <f>[5]!S_VAL_MV(B84,$D$5)/100000000</f>
        <v>128.0731662</v>
      </c>
      <c r="H84" s="76">
        <f>[5]!s_pq_pctchange(B84,$F$5,$G$5)</f>
        <v>22.123015873015884</v>
      </c>
    </row>
    <row r="85" spans="1:8">
      <c r="A85" s="172"/>
      <c r="B85" s="109" t="s">
        <v>221</v>
      </c>
      <c r="C85" s="71" t="str">
        <f>[5]!S_INFO_NAME(B85)</f>
        <v>桂林三金</v>
      </c>
      <c r="D85" s="76">
        <f>[5]!s_pq_pctchange(B85,$B$5,$D$5)</f>
        <v>-2.1401819154628354</v>
      </c>
      <c r="E85" s="72">
        <f>[5]!S_VAL_PE_TTM(B85,$D$5)</f>
        <v>24.898599624633789</v>
      </c>
      <c r="F85" s="72">
        <f ca="1">[5]!S_VAL_PB(B85,$E$5,1)</f>
        <v>4.7445144653320313</v>
      </c>
      <c r="G85" s="72">
        <f>[5]!S_VAL_MV(B85,$D$5)/100000000</f>
        <v>107.94758</v>
      </c>
      <c r="H85" s="76">
        <f>[5]!s_pq_pctchange(B85,$F$5,$G$5)</f>
        <v>1.6622340425531901</v>
      </c>
    </row>
    <row r="86" spans="1:8">
      <c r="A86" s="172"/>
      <c r="B86" s="109" t="s">
        <v>222</v>
      </c>
      <c r="C86" s="71" t="str">
        <f>[5]!S_INFO_NAME(B86)</f>
        <v>奇正藏药</v>
      </c>
      <c r="D86" s="76">
        <f>[5]!s_pq_pctchange(B86,$B$5,$D$5)</f>
        <v>-6.1668681983071183</v>
      </c>
      <c r="E86" s="72">
        <f>[5]!S_VAL_PE_TTM(B86,$D$5)</f>
        <v>40.434257507324219</v>
      </c>
      <c r="F86" s="72">
        <f ca="1">[5]!S_VAL_PB(B86,$E$5,1)</f>
        <v>6.4441428184509277</v>
      </c>
      <c r="G86" s="72">
        <f>[5]!S_VAL_MV(B86,$D$5)/100000000</f>
        <v>94.516800000000003</v>
      </c>
      <c r="H86" s="76">
        <f>[5]!s_pq_pctchange(B86,$F$5,$G$5)</f>
        <v>-3.6774479397430282</v>
      </c>
    </row>
    <row r="87" spans="1:8">
      <c r="A87" s="172"/>
      <c r="B87" s="109" t="s">
        <v>223</v>
      </c>
      <c r="C87" s="71" t="str">
        <f>[5]!S_INFO_NAME(B87)</f>
        <v>众生药业</v>
      </c>
      <c r="D87" s="76">
        <f>[5]!s_pq_pctchange(B87,$B$5,$D$5)</f>
        <v>-1.5189873417721489</v>
      </c>
      <c r="E87" s="72">
        <f>[5]!S_VAL_PE_TTM(B87,$D$5)</f>
        <v>32.810859680175781</v>
      </c>
      <c r="F87" s="72">
        <f ca="1">[5]!S_VAL_PB(B87,$E$5,1)</f>
        <v>4.1898460388183594</v>
      </c>
      <c r="G87" s="72">
        <f>[5]!S_VAL_MV(B87,$D$5)/100000000</f>
        <v>71.867361000000002</v>
      </c>
      <c r="H87" s="76">
        <f>[5]!s_pq_pctchange(B87,$F$5,$G$5)</f>
        <v>-13.596491228070185</v>
      </c>
    </row>
    <row r="88" spans="1:8">
      <c r="A88" s="172"/>
      <c r="B88" s="109" t="s">
        <v>224</v>
      </c>
      <c r="C88" s="71" t="str">
        <f>[5]!S_INFO_NAME(B88)</f>
        <v>精华制药</v>
      </c>
      <c r="D88" s="76">
        <f>[5]!s_pq_pctchange(B88,$B$5,$D$5)</f>
        <v>-3.8988860325621211</v>
      </c>
      <c r="E88" s="72">
        <f>[5]!S_VAL_PE_TTM(B88,$D$5)</f>
        <v>136.29386901855469</v>
      </c>
      <c r="F88" s="72">
        <f ca="1">[5]!S_VAL_PB(B88,$E$5,1)</f>
        <v>6.6163501739501953</v>
      </c>
      <c r="G88" s="72">
        <f>[5]!S_VAL_MV(B88,$D$5)/100000000</f>
        <v>44.86</v>
      </c>
      <c r="H88" s="76">
        <f>[5]!s_pq_pctchange(B88,$F$5,$G$5)</f>
        <v>1.9464720194647178</v>
      </c>
    </row>
    <row r="89" spans="1:8">
      <c r="A89" s="172"/>
      <c r="B89" s="109" t="s">
        <v>225</v>
      </c>
      <c r="C89" s="71" t="str">
        <f>[5]!S_INFO_NAME(B89)</f>
        <v>信邦制药</v>
      </c>
      <c r="D89" s="76">
        <f>[5]!s_pq_pctchange(B89,$B$5,$D$5)</f>
        <v>-1.525989508822112</v>
      </c>
      <c r="E89" s="72">
        <f>[5]!S_VAL_PE_TTM(B89,$D$5)</f>
        <v>103.60460662841797</v>
      </c>
      <c r="F89" s="72">
        <f ca="1">[5]!S_VAL_PB(B89,$E$5,1)</f>
        <v>9.5361356735229492</v>
      </c>
      <c r="G89" s="72">
        <f>[5]!S_VAL_MV(B89,$D$5)/100000000</f>
        <v>103.34386085800001</v>
      </c>
      <c r="H89" s="76">
        <f>[5]!s_pq_pctchange(B89,$F$5,$G$5)</f>
        <v>-2.7836504580690535</v>
      </c>
    </row>
    <row r="90" spans="1:8">
      <c r="A90" s="172"/>
      <c r="B90" s="109" t="s">
        <v>226</v>
      </c>
      <c r="C90" s="71" t="str">
        <f>[5]!S_INFO_NAME(B90)</f>
        <v>汉森制药</v>
      </c>
      <c r="D90" s="76">
        <f>[5]!s_pq_pctchange(B90,$B$5,$D$5)</f>
        <v>-2.6363091671659844</v>
      </c>
      <c r="E90" s="72">
        <f>[5]!S_VAL_PE_TTM(B90,$D$5)</f>
        <v>40.265468597412109</v>
      </c>
      <c r="F90" s="72">
        <f ca="1">[5]!S_VAL_PB(B90,$E$5,1)</f>
        <v>4.2641677856445313</v>
      </c>
      <c r="G90" s="72">
        <f>[5]!S_VAL_MV(B90,$D$5)/100000000</f>
        <v>48.1</v>
      </c>
      <c r="H90" s="76">
        <f>[5]!s_pq_pctchange(B90,$F$5,$G$5)</f>
        <v>25.853658536585368</v>
      </c>
    </row>
    <row r="91" spans="1:8">
      <c r="A91" s="172"/>
      <c r="B91" s="109" t="s">
        <v>227</v>
      </c>
      <c r="C91" s="71" t="str">
        <f>[5]!S_INFO_NAME(B91)</f>
        <v>贵州百灵</v>
      </c>
      <c r="D91" s="76">
        <f>[5]!s_pq_pctchange(B91,$B$5,$D$5)</f>
        <v>0.41648399824640858</v>
      </c>
      <c r="E91" s="72">
        <f>[5]!S_VAL_PE_TTM(B91,$D$5)</f>
        <v>74.588821411132813</v>
      </c>
      <c r="F91" s="72">
        <f ca="1">[5]!S_VAL_PB(B91,$E$5,1)</f>
        <v>9.2746810913085938</v>
      </c>
      <c r="G91" s="72">
        <f>[5]!S_VAL_MV(B91,$D$5)/100000000</f>
        <v>215.49024</v>
      </c>
      <c r="H91" s="76">
        <f>[5]!s_pq_pctchange(B91,$F$5,$G$5)</f>
        <v>22.938894277400589</v>
      </c>
    </row>
    <row r="92" spans="1:8">
      <c r="A92" s="172"/>
      <c r="B92" s="109" t="s">
        <v>228</v>
      </c>
      <c r="C92" s="71" t="str">
        <f>[5]!S_INFO_NAME(B92)</f>
        <v>太安堂</v>
      </c>
      <c r="D92" s="76">
        <f>[5]!s_pq_pctchange(B92,$B$5,$D$5)</f>
        <v>0.40683482506103097</v>
      </c>
      <c r="E92" s="72">
        <f>[5]!S_VAL_PE_TTM(B92,$D$5)</f>
        <v>50.487255096435547</v>
      </c>
      <c r="F92" s="72">
        <f ca="1">[5]!S_VAL_PB(B92,$E$5,1)</f>
        <v>4.2697477340698242</v>
      </c>
      <c r="G92" s="72">
        <f>[5]!S_VAL_MV(B92,$D$5)/100000000</f>
        <v>89.015823999999995</v>
      </c>
      <c r="H92" s="76">
        <f>[5]!s_pq_pctchange(B92,$F$5,$G$5)</f>
        <v>-18.172043010752692</v>
      </c>
    </row>
    <row r="93" spans="1:8">
      <c r="A93" s="172"/>
      <c r="B93" s="109" t="s">
        <v>229</v>
      </c>
      <c r="C93" s="71" t="str">
        <f>[5]!S_INFO_NAME(B93)</f>
        <v>益盛药业</v>
      </c>
      <c r="D93" s="76">
        <f>[5]!s_pq_pctchange(B93,$B$5,$D$5)</f>
        <v>-3.4163701067615682</v>
      </c>
      <c r="E93" s="72">
        <f>[5]!S_VAL_PE_TTM(B93,$D$5)</f>
        <v>54.088199615478516</v>
      </c>
      <c r="F93" s="72">
        <f ca="1">[5]!S_VAL_PB(B93,$E$5,1)</f>
        <v>2.5478582382202148</v>
      </c>
      <c r="G93" s="72">
        <f>[5]!S_VAL_MV(B93,$D$5)/100000000</f>
        <v>44.910132120000007</v>
      </c>
      <c r="H93" s="76">
        <f>[5]!s_pq_pctchange(B93,$F$5,$G$5)</f>
        <v>-2.1293070073557629</v>
      </c>
    </row>
    <row r="94" spans="1:8">
      <c r="A94" s="172"/>
      <c r="B94" s="109" t="s">
        <v>230</v>
      </c>
      <c r="C94" s="71" t="str">
        <f>[5]!S_INFO_NAME(B94)</f>
        <v>瑞康医药</v>
      </c>
      <c r="D94" s="76">
        <f>[5]!s_pq_pctchange(B94,$B$5,$D$5)</f>
        <v>13.693199146081113</v>
      </c>
      <c r="E94" s="72">
        <f>[5]!S_VAL_PE_TTM(B94,$D$5)</f>
        <v>46.9451904296875</v>
      </c>
      <c r="F94" s="72">
        <f ca="1">[5]!S_VAL_PB(B94,$E$5,1)</f>
        <v>4.5563750267028809</v>
      </c>
      <c r="G94" s="72">
        <f>[5]!S_VAL_MV(B94,$D$5)/100000000</f>
        <v>81.231330560000004</v>
      </c>
      <c r="H94" s="76">
        <f>[5]!s_pq_pctchange(B94,$F$5,$G$5)</f>
        <v>4.4087350638648548</v>
      </c>
    </row>
    <row r="95" spans="1:8">
      <c r="A95" s="172"/>
      <c r="B95" s="109" t="s">
        <v>231</v>
      </c>
      <c r="C95" s="71" t="str">
        <f>[5]!S_INFO_NAME(B95)</f>
        <v>以岭药业</v>
      </c>
      <c r="D95" s="76">
        <f>[5]!s_pq_pctchange(B95,$B$5,$D$5)</f>
        <v>-0.49704877291082417</v>
      </c>
      <c r="E95" s="72">
        <f>[5]!S_VAL_PE_TTM(B95,$D$5)</f>
        <v>57.894443511962891</v>
      </c>
      <c r="F95" s="72">
        <f ca="1">[5]!S_VAL_PB(B95,$E$5,1)</f>
        <v>3.9518816471099854</v>
      </c>
      <c r="G95" s="72">
        <f>[5]!S_VAL_MV(B95,$D$5)/100000000</f>
        <v>180.45381699999999</v>
      </c>
      <c r="H95" s="76">
        <f>[5]!s_pq_pctchange(B95,$F$5,$G$5)</f>
        <v>0.42865890998162737</v>
      </c>
    </row>
    <row r="96" spans="1:8">
      <c r="A96" s="172"/>
      <c r="B96" s="109" t="s">
        <v>232</v>
      </c>
      <c r="C96" s="71" t="str">
        <f>[5]!S_INFO_NAME(B96)</f>
        <v>佛慈制药</v>
      </c>
      <c r="D96" s="76">
        <f>[5]!s_pq_pctchange(B96,$B$5,$D$5)</f>
        <v>-4.2942176870748305</v>
      </c>
      <c r="E96" s="72">
        <f>[5]!S_VAL_PE_TTM(B96,$D$5)</f>
        <v>116.01335906982422</v>
      </c>
      <c r="F96" s="72">
        <f ca="1">[5]!S_VAL_PB(B96,$E$5,1)</f>
        <v>5.1694669723510742</v>
      </c>
      <c r="G96" s="72">
        <f>[5]!S_VAL_MV(B96,$D$5)/100000000</f>
        <v>40.003871600000004</v>
      </c>
      <c r="H96" s="76">
        <f>[5]!s_pq_pctchange(B96,$F$5,$G$5)</f>
        <v>-6.1988304093567255</v>
      </c>
    </row>
    <row r="97" spans="1:8">
      <c r="A97" s="172"/>
      <c r="B97" s="109" t="s">
        <v>233</v>
      </c>
      <c r="C97" s="71" t="str">
        <f>[5]!S_INFO_NAME(B97)</f>
        <v>红日药业</v>
      </c>
      <c r="D97" s="76">
        <f>[5]!s_pq_pctchange(B97,$B$5,$D$5)</f>
        <v>-3.4090909090909172</v>
      </c>
      <c r="E97" s="72">
        <f>[5]!S_VAL_PE_TTM(B97,$D$5)</f>
        <v>34.773860931396484</v>
      </c>
      <c r="F97" s="72">
        <f ca="1">[5]!S_VAL_PB(B97,$E$5,1)</f>
        <v>8.6931905746459961</v>
      </c>
      <c r="G97" s="72">
        <f>[5]!S_VAL_MV(B97,$D$5)/100000000</f>
        <v>146.39434663500001</v>
      </c>
      <c r="H97" s="76">
        <f>[5]!s_pq_pctchange(B97,$F$5,$G$5)</f>
        <v>3.0052384891094519</v>
      </c>
    </row>
    <row r="98" spans="1:8">
      <c r="A98" s="172"/>
      <c r="B98" s="109" t="s">
        <v>234</v>
      </c>
      <c r="C98" s="71" t="str">
        <f>[5]!S_INFO_NAME(B98)</f>
        <v>上海凯宝</v>
      </c>
      <c r="D98" s="76">
        <f>[5]!s_pq_pctchange(B98,$B$5,$D$5)</f>
        <v>-3.8888888888888751</v>
      </c>
      <c r="E98" s="72">
        <f>[5]!S_VAL_PE_TTM(B98,$D$5)</f>
        <v>25.755987167358398</v>
      </c>
      <c r="F98" s="72">
        <f ca="1">[5]!S_VAL_PB(B98,$E$5,1)</f>
        <v>5.1952762603759766</v>
      </c>
      <c r="G98" s="72">
        <f>[5]!S_VAL_MV(B98,$D$5)/100000000</f>
        <v>88.628038399999994</v>
      </c>
      <c r="H98" s="76">
        <f>[5]!s_pq_pctchange(B98,$F$5,$G$5)</f>
        <v>-1.2178619756427533</v>
      </c>
    </row>
    <row r="99" spans="1:8">
      <c r="A99" s="172"/>
      <c r="B99" s="109" t="s">
        <v>235</v>
      </c>
      <c r="C99" s="71" t="str">
        <f>[5]!S_INFO_NAME(B99)</f>
        <v>福瑞股份</v>
      </c>
      <c r="D99" s="76">
        <f>[5]!s_pq_pctchange(B99,$B$5,$D$5)</f>
        <v>-4.4155844155844282</v>
      </c>
      <c r="E99" s="72">
        <f>[5]!S_VAL_PE_TTM(B99,$D$5)</f>
        <v>122.19865417480469</v>
      </c>
      <c r="F99" s="72">
        <f ca="1">[5]!S_VAL_PB(B99,$E$5,1)</f>
        <v>6.1927952766418457</v>
      </c>
      <c r="G99" s="72">
        <f>[5]!S_VAL_MV(B99,$D$5)/100000000</f>
        <v>47.778176000000002</v>
      </c>
      <c r="H99" s="76">
        <f>[5]!s_pq_pctchange(B99,$F$5,$G$5)</f>
        <v>34.767836919592312</v>
      </c>
    </row>
    <row r="100" spans="1:8">
      <c r="A100" s="172"/>
      <c r="B100" s="109" t="s">
        <v>236</v>
      </c>
      <c r="C100" s="71" t="str">
        <f>[5]!S_INFO_NAME(B100)</f>
        <v>香雪制药</v>
      </c>
      <c r="D100" s="76">
        <f>[5]!s_pq_pctchange(B100,$B$5,$D$5)</f>
        <v>-3.6978341257263625</v>
      </c>
      <c r="E100" s="72">
        <f>[5]!S_VAL_PE_TTM(B100,$D$5)</f>
        <v>45.834175109863281</v>
      </c>
      <c r="F100" s="72">
        <f ca="1">[5]!S_VAL_PB(B100,$E$5,1)</f>
        <v>5.4434919357299805</v>
      </c>
      <c r="G100" s="72">
        <f>[5]!S_VAL_MV(B100,$D$5)/100000000</f>
        <v>92.895217876700002</v>
      </c>
      <c r="H100" s="76">
        <f>[5]!s_pq_pctchange(B100,$F$5,$G$5)</f>
        <v>-4.9565661727133286</v>
      </c>
    </row>
    <row r="101" spans="1:8">
      <c r="A101" s="172"/>
      <c r="B101" s="109" t="s">
        <v>237</v>
      </c>
      <c r="C101" s="71" t="str">
        <f>[5]!S_INFO_NAME(B101)</f>
        <v>振东制药</v>
      </c>
      <c r="D101" s="76">
        <f>[5]!s_pq_pctchange(B101,$B$5,$D$5)</f>
        <v>-4.4624746450304231</v>
      </c>
      <c r="E101" s="72">
        <f>[5]!S_VAL_PE_TTM(B101,$D$5)</f>
        <v>72.180252075195313</v>
      </c>
      <c r="F101" s="72">
        <f ca="1">[5]!S_VAL_PB(B101,$E$5,1)</f>
        <v>1.9580459594726563</v>
      </c>
      <c r="G101" s="72">
        <f>[5]!S_VAL_MV(B101,$D$5)/100000000</f>
        <v>40.694400000000002</v>
      </c>
      <c r="H101" s="76">
        <f>[5]!s_pq_pctchange(B101,$F$5,$G$5)</f>
        <v>-2.2095509622237941</v>
      </c>
    </row>
    <row r="102" spans="1:8">
      <c r="A102" s="172"/>
      <c r="B102" s="109" t="s">
        <v>238</v>
      </c>
      <c r="C102" s="71" t="str">
        <f>[5]!S_INFO_NAME(B102)</f>
        <v>佐力药业</v>
      </c>
      <c r="D102" s="76">
        <f>[5]!s_pq_pctchange(B102,$B$5,$D$5)</f>
        <v>-7.4385964912280667</v>
      </c>
      <c r="E102" s="72">
        <f>[5]!S_VAL_PE_TTM(B102,$D$5)</f>
        <v>44.406639099121094</v>
      </c>
      <c r="F102" s="72">
        <f ca="1">[5]!S_VAL_PB(B102,$E$5,1)</f>
        <v>5.1753096580505371</v>
      </c>
      <c r="G102" s="72">
        <f>[5]!S_VAL_MV(B102,$D$5)/100000000</f>
        <v>41.785919999999997</v>
      </c>
      <c r="H102" s="76">
        <f>[5]!s_pq_pctchange(B102,$F$5,$G$5)</f>
        <v>23.910050481872425</v>
      </c>
    </row>
    <row r="103" spans="1:8">
      <c r="A103" s="172"/>
      <c r="B103" s="109" t="s">
        <v>239</v>
      </c>
      <c r="C103" s="71" t="str">
        <f>[5]!S_INFO_NAME(B103)</f>
        <v>同仁堂</v>
      </c>
      <c r="D103" s="76">
        <f>[5]!s_pq_pctchange(B103,$B$5,$D$5)</f>
        <v>-1.5829941203075459</v>
      </c>
      <c r="E103" s="72">
        <f>[5]!S_VAL_PE_TTM(B103,$D$5)</f>
        <v>39.189506530761719</v>
      </c>
      <c r="F103" s="72">
        <f ca="1">[5]!S_VAL_PB(B103,$E$5,1)</f>
        <v>5.4844655990600586</v>
      </c>
      <c r="G103" s="72">
        <f>[5]!S_VAL_MV(B103,$D$5)/100000000</f>
        <v>285.30476053760003</v>
      </c>
      <c r="H103" s="76">
        <f>[5]!s_pq_pctchange(B103,$F$5,$G$5)</f>
        <v>8.4093211752786168</v>
      </c>
    </row>
    <row r="104" spans="1:8">
      <c r="A104" s="172"/>
      <c r="B104" s="109" t="s">
        <v>240</v>
      </c>
      <c r="C104" s="71" t="str">
        <f>[5]!S_INFO_NAME(B104)</f>
        <v>太极集团</v>
      </c>
      <c r="D104" s="76">
        <f>[5]!s_pq_pctchange(B104,$B$5,$D$5)</f>
        <v>-0.46893317702227932</v>
      </c>
      <c r="E104" s="72">
        <f>[5]!S_VAL_PE_TTM(B104,$D$5)</f>
        <v>1523.371337890625</v>
      </c>
      <c r="F104" s="72">
        <f ca="1">[5]!S_VAL_PB(B104,$E$5,1)</f>
        <v>7.6471796035766602</v>
      </c>
      <c r="G104" s="72">
        <f>[5]!S_VAL_MV(B104,$D$5)/100000000</f>
        <v>72.486601199999996</v>
      </c>
      <c r="H104" s="76">
        <f>[5]!s_pq_pctchange(B104,$F$5,$G$5)</f>
        <v>-3.6912751677852351</v>
      </c>
    </row>
    <row r="105" spans="1:8">
      <c r="A105" s="172"/>
      <c r="B105" s="109" t="s">
        <v>241</v>
      </c>
      <c r="C105" s="71" t="str">
        <f>[5]!S_INFO_NAME(B105)</f>
        <v>西藏药业</v>
      </c>
      <c r="D105" s="76">
        <f>[5]!s_pq_pctchange(B105,$B$5,$D$5)</f>
        <v>-5.6906224953246154</v>
      </c>
      <c r="E105" s="72">
        <f>[5]!S_VAL_PE_TTM(B105,$D$5)</f>
        <v>115.76660919189453</v>
      </c>
      <c r="F105" s="72">
        <f ca="1">[5]!S_VAL_PB(B105,$E$5,1)</f>
        <v>12.378328323364258</v>
      </c>
      <c r="G105" s="72">
        <f>[5]!S_VAL_MV(B105,$D$5)/100000000</f>
        <v>51.392916999999997</v>
      </c>
      <c r="H105" s="76">
        <f>[5]!s_pq_pctchange(B105,$F$5,$G$5)</f>
        <v>-8.8386433710174739</v>
      </c>
    </row>
    <row r="106" spans="1:8">
      <c r="A106" s="172"/>
      <c r="B106" s="109" t="s">
        <v>242</v>
      </c>
      <c r="C106" s="71" t="str">
        <f>[5]!S_INFO_NAME(B106)</f>
        <v>太龙药业</v>
      </c>
      <c r="D106" s="76">
        <f>[5]!s_pq_pctchange(B106,$B$5,$D$5)</f>
        <v>-4.0816326530612184</v>
      </c>
      <c r="E106" s="72">
        <f>[5]!S_VAL_PE_TTM(B106,$D$5)</f>
        <v>128.770751953125</v>
      </c>
      <c r="F106" s="72">
        <f ca="1">[5]!S_VAL_PB(B106,$E$5,1)</f>
        <v>3.2273557186126709</v>
      </c>
      <c r="G106" s="72">
        <f>[5]!S_VAL_MV(B106,$D$5)/100000000</f>
        <v>35.010928295999996</v>
      </c>
      <c r="H106" s="76">
        <f>[5]!s_pq_pctchange(B106,$F$5,$G$5)</f>
        <v>-3.3434650455926973</v>
      </c>
    </row>
    <row r="107" spans="1:8">
      <c r="A107" s="172"/>
      <c r="B107" s="109" t="s">
        <v>243</v>
      </c>
      <c r="C107" s="71" t="str">
        <f>[5]!S_INFO_NAME(B107)</f>
        <v>中恒集团</v>
      </c>
      <c r="D107" s="76">
        <f>[5]!s_pq_pctchange(B107,$B$5,$D$5)</f>
        <v>-2.0905923344947674</v>
      </c>
      <c r="E107" s="72">
        <f>[5]!S_VAL_PE_TTM(B107,$D$5)</f>
        <v>21.225112915039063</v>
      </c>
      <c r="F107" s="72">
        <f ca="1">[5]!S_VAL_PB(B107,$E$5,1)</f>
        <v>5.0829086303710938</v>
      </c>
      <c r="G107" s="72">
        <f>[5]!S_VAL_MV(B107,$D$5)/100000000</f>
        <v>195.3010216614</v>
      </c>
      <c r="H107" s="76">
        <f>[5]!s_pq_pctchange(B107,$F$5,$G$5)</f>
        <v>-0.94408133623820056</v>
      </c>
    </row>
    <row r="108" spans="1:8">
      <c r="A108" s="172"/>
      <c r="B108" s="109" t="s">
        <v>244</v>
      </c>
      <c r="C108" s="71" t="str">
        <f>[5]!S_INFO_NAME(B108)</f>
        <v>开开实业</v>
      </c>
      <c r="D108" s="76">
        <f>[5]!s_pq_pctchange(B108,$B$5,$D$5)</f>
        <v>1.9940915805022108</v>
      </c>
      <c r="E108" s="72">
        <f>[5]!S_VAL_PE_TTM(B108,$D$5)</f>
        <v>60.826805114746094</v>
      </c>
      <c r="F108" s="72">
        <f ca="1">[5]!S_VAL_PB(B108,$E$5,1)</f>
        <v>8.608098030090332</v>
      </c>
      <c r="G108" s="72">
        <f>[5]!S_VAL_MV(B108,$D$5)/100000000</f>
        <v>33.558300000000003</v>
      </c>
      <c r="H108" s="76">
        <f>[5]!s_pq_pctchange(B108,$F$5,$G$5)</f>
        <v>-2.4574669187145459</v>
      </c>
    </row>
    <row r="109" spans="1:8">
      <c r="A109" s="172"/>
      <c r="B109" s="109" t="s">
        <v>245</v>
      </c>
      <c r="C109" s="71" t="str">
        <f>[5]!S_INFO_NAME(B109)</f>
        <v>羚锐制药</v>
      </c>
      <c r="D109" s="76">
        <f>[5]!s_pq_pctchange(B109,$B$5,$D$5)</f>
        <v>-1.7341040462427793</v>
      </c>
      <c r="E109" s="72">
        <f>[5]!S_VAL_PE_TTM(B109,$D$5)</f>
        <v>61.100090026855469</v>
      </c>
      <c r="F109" s="72">
        <f ca="1">[5]!S_VAL_PB(B109,$E$5,1)</f>
        <v>4.5455737113952637</v>
      </c>
      <c r="G109" s="72">
        <f>[5]!S_VAL_MV(B109,$D$5)/100000000</f>
        <v>45.522843440000003</v>
      </c>
      <c r="H109" s="76">
        <f>[5]!s_pq_pctchange(B109,$F$5,$G$5)</f>
        <v>-4.0877367896311139</v>
      </c>
    </row>
    <row r="110" spans="1:8">
      <c r="A110" s="172"/>
      <c r="B110" s="109" t="s">
        <v>245</v>
      </c>
      <c r="C110" s="71" t="str">
        <f>[5]!S_INFO_NAME(B110)</f>
        <v>羚锐制药</v>
      </c>
      <c r="D110" s="76">
        <f>[5]!s_pq_pctchange(B110,$B$5,$D$5)</f>
        <v>-1.7341040462427793</v>
      </c>
      <c r="E110" s="72">
        <f>[5]!S_VAL_PE_TTM(B110,$D$5)</f>
        <v>61.100090026855469</v>
      </c>
      <c r="F110" s="72">
        <f ca="1">[5]!S_VAL_PB(B110,$E$5,1)</f>
        <v>4.5455737113952637</v>
      </c>
      <c r="G110" s="72">
        <f>[5]!S_VAL_MV(B110,$D$5)/100000000</f>
        <v>45.522843440000003</v>
      </c>
      <c r="H110" s="76">
        <f>[5]!s_pq_pctchange(B110,$F$5,$G$5)</f>
        <v>-4.0877367896311139</v>
      </c>
    </row>
    <row r="111" spans="1:8">
      <c r="A111" s="172"/>
      <c r="B111" s="109" t="s">
        <v>246</v>
      </c>
      <c r="C111" s="71" t="str">
        <f>[5]!S_INFO_NAME(B111)</f>
        <v>中新药业</v>
      </c>
      <c r="D111" s="76">
        <f>[5]!s_pq_pctchange(B111,$B$5,$D$5)</f>
        <v>-1.224226804123707</v>
      </c>
      <c r="E111" s="72">
        <f>[5]!S_VAL_PE_TTM(B111,$D$5)</f>
        <v>30.482175827026367</v>
      </c>
      <c r="F111" s="72">
        <f ca="1">[5]!S_VAL_PB(B111,$E$5,1)</f>
        <v>4.5629901885986328</v>
      </c>
      <c r="G111" s="72">
        <f>[5]!S_VAL_MV(B111,$D$5)/100000000</f>
        <v>113.336026776</v>
      </c>
      <c r="H111" s="76">
        <f>[5]!s_pq_pctchange(B111,$F$5,$G$5)</f>
        <v>-2.5056010562852671</v>
      </c>
    </row>
    <row r="112" spans="1:8">
      <c r="A112" s="172"/>
      <c r="B112" s="109" t="s">
        <v>247</v>
      </c>
      <c r="C112" s="71" t="str">
        <f>[5]!S_INFO_NAME(B112)</f>
        <v>亚宝药业</v>
      </c>
      <c r="D112" s="76">
        <f>[5]!s_pq_pctchange(B112,$B$5,$D$5)</f>
        <v>-5.3911205073996049</v>
      </c>
      <c r="E112" s="72">
        <f>[5]!S_VAL_PE_TTM(B112,$D$5)</f>
        <v>40.756031036376953</v>
      </c>
      <c r="F112" s="72">
        <f ca="1">[5]!S_VAL_PB(B112,$E$5,1)</f>
        <v>3.5268237590789795</v>
      </c>
      <c r="G112" s="72">
        <f>[5]!S_VAL_MV(B112,$D$5)/100000000</f>
        <v>61.93399999999999</v>
      </c>
      <c r="H112" s="76">
        <f>[5]!s_pq_pctchange(B112,$F$5,$G$5)</f>
        <v>1.794453507340954</v>
      </c>
    </row>
    <row r="113" spans="1:8">
      <c r="A113" s="172"/>
      <c r="B113" s="109" t="s">
        <v>248</v>
      </c>
      <c r="C113" s="71" t="str">
        <f>[5]!S_INFO_NAME(B113)</f>
        <v>昆明制药</v>
      </c>
      <c r="D113" s="76">
        <f>[5]!s_pq_pctchange(B113,$B$5,$D$5)</f>
        <v>0</v>
      </c>
      <c r="E113" s="72">
        <f>[5]!S_VAL_PE_TTM(B113,$D$5)</f>
        <v>34.180366516113281</v>
      </c>
      <c r="F113" s="72">
        <f ca="1">[5]!S_VAL_PB(B113,$E$5,1)</f>
        <v>5.2722139358520508</v>
      </c>
      <c r="G113" s="72">
        <f>[5]!S_VAL_MV(B113,$D$5)/100000000</f>
        <v>92.685069090899987</v>
      </c>
      <c r="H113" s="76">
        <f>[5]!s_pq_pctchange(B113,$F$5,$G$5)</f>
        <v>2.0770229337949031</v>
      </c>
    </row>
    <row r="114" spans="1:8">
      <c r="A114" s="172"/>
      <c r="B114" s="109" t="s">
        <v>249</v>
      </c>
      <c r="C114" s="71" t="str">
        <f>[5]!S_INFO_NAME(B114)</f>
        <v>片仔癀</v>
      </c>
      <c r="D114" s="76">
        <f>[5]!s_pq_pctchange(B114,$B$5,$D$5)</f>
        <v>-4.4052374611628924</v>
      </c>
      <c r="E114" s="72">
        <f>[5]!S_VAL_PE_TTM(B114,$D$5)</f>
        <v>37.112960815429687</v>
      </c>
      <c r="F114" s="72">
        <f ca="1">[5]!S_VAL_PB(B114,$E$5,1)</f>
        <v>5.4320688247680664</v>
      </c>
      <c r="G114" s="72">
        <f>[5]!S_VAL_MV(B114,$D$5)/100000000</f>
        <v>138.6020734235</v>
      </c>
      <c r="H114" s="76">
        <f>[5]!s_pq_pctchange(B114,$F$5,$G$5)</f>
        <v>-10.334664384864055</v>
      </c>
    </row>
    <row r="115" spans="1:8">
      <c r="A115" s="172"/>
      <c r="B115" s="109" t="s">
        <v>250</v>
      </c>
      <c r="C115" s="71" t="str">
        <f>[5]!S_INFO_NAME(B115)</f>
        <v>迪康药业</v>
      </c>
      <c r="D115" s="76">
        <f>[5]!s_pq_pctchange(B115,$B$5,$D$5)</f>
        <v>0.84985835694051381</v>
      </c>
      <c r="E115" s="72">
        <f>[5]!S_VAL_PE_TTM(B115,$D$5)</f>
        <v>136.11628723144531</v>
      </c>
      <c r="F115" s="72">
        <f ca="1">[5]!S_VAL_PB(B115,$E$5,1)</f>
        <v>4.9855256080627441</v>
      </c>
      <c r="G115" s="72">
        <f>[5]!S_VAL_MV(B115,$D$5)/100000000</f>
        <v>31.257216875999998</v>
      </c>
      <c r="H115" s="76">
        <f>[5]!s_pq_pctchange(B115,$F$5,$G$5)</f>
        <v>-14.882032667876576</v>
      </c>
    </row>
    <row r="116" spans="1:8">
      <c r="A116" s="172"/>
      <c r="B116" s="109" t="s">
        <v>251</v>
      </c>
      <c r="C116" s="71" t="str">
        <f>[5]!S_INFO_NAME(B116)</f>
        <v>千金药业</v>
      </c>
      <c r="D116" s="76">
        <f>[5]!s_pq_pctchange(B116,$B$5,$D$5)</f>
        <v>-3.3312769895126437</v>
      </c>
      <c r="E116" s="72">
        <f>[5]!S_VAL_PE_TTM(B116,$D$5)</f>
        <v>41.859321594238281</v>
      </c>
      <c r="F116" s="72">
        <f ca="1">[5]!S_VAL_PB(B116,$E$5,1)</f>
        <v>4.3929600715637207</v>
      </c>
      <c r="G116" s="72">
        <f>[5]!S_VAL_MV(B116,$D$5)/100000000</f>
        <v>47.765168639999999</v>
      </c>
      <c r="H116" s="76">
        <f>[5]!s_pq_pctchange(B116,$F$5,$G$5)</f>
        <v>3.5361842105263053</v>
      </c>
    </row>
    <row r="117" spans="1:8">
      <c r="A117" s="172"/>
      <c r="B117" s="109" t="s">
        <v>252</v>
      </c>
      <c r="C117" s="71" t="str">
        <f>[5]!S_INFO_NAME(B117)</f>
        <v>天士力</v>
      </c>
      <c r="D117" s="76">
        <f>[5]!s_pq_pctchange(B117,$B$5,$D$5)</f>
        <v>-2.3166945306902331</v>
      </c>
      <c r="E117" s="72">
        <f>[5]!S_VAL_PE_TTM(B117,$D$5)</f>
        <v>31.592626571655273</v>
      </c>
      <c r="F117" s="72">
        <f ca="1">[5]!S_VAL_PB(B117,$E$5,1)</f>
        <v>11.047622680664063</v>
      </c>
      <c r="G117" s="72">
        <f>[5]!S_VAL_MV(B117,$D$5)/100000000</f>
        <v>422.43264548600001</v>
      </c>
      <c r="H117" s="76">
        <f>[5]!s_pq_pctchange(B117,$F$5,$G$5)</f>
        <v>1.2033978291646763</v>
      </c>
    </row>
    <row r="118" spans="1:8">
      <c r="A118" s="172"/>
      <c r="B118" s="109" t="s">
        <v>253</v>
      </c>
      <c r="C118" s="71" t="str">
        <f>[5]!S_INFO_NAME(B118)</f>
        <v>康缘药业</v>
      </c>
      <c r="D118" s="76">
        <f>[5]!s_pq_pctchange(B118,$B$5,$D$5)</f>
        <v>-3.6399999999999988</v>
      </c>
      <c r="E118" s="72">
        <f>[5]!S_VAL_PE_TTM(B118,$D$5)</f>
        <v>37.101512908935547</v>
      </c>
      <c r="F118" s="72">
        <f ca="1">[5]!S_VAL_PB(B118,$E$5,1)</f>
        <v>6.1107425689697266</v>
      </c>
      <c r="G118" s="72">
        <f>[5]!S_VAL_MV(B118,$D$5)/100000000</f>
        <v>120.1551453861</v>
      </c>
      <c r="H118" s="76">
        <f>[5]!s_pq_pctchange(B118,$F$5,$G$5)</f>
        <v>-3.8558786346396867</v>
      </c>
    </row>
    <row r="119" spans="1:8">
      <c r="A119" s="172"/>
      <c r="B119" s="109" t="s">
        <v>254</v>
      </c>
      <c r="C119" s="71" t="str">
        <f>[5]!S_INFO_NAME(B119)</f>
        <v>康恩贝</v>
      </c>
      <c r="D119" s="76">
        <f>[5]!s_pq_pctchange(B119,$B$5,$D$5)</f>
        <v>-4.6428571428571486</v>
      </c>
      <c r="E119" s="72">
        <f>[5]!S_VAL_PE_TTM(B119,$D$5)</f>
        <v>25.456916809082031</v>
      </c>
      <c r="F119" s="72">
        <f ca="1">[5]!S_VAL_PB(B119,$E$5,1)</f>
        <v>5.2420549392700195</v>
      </c>
      <c r="G119" s="72">
        <f>[5]!S_VAL_MV(B119,$D$5)/100000000</f>
        <v>129.69792000000001</v>
      </c>
      <c r="H119" s="76">
        <f>[5]!s_pq_pctchange(B119,$F$5,$G$5)</f>
        <v>0</v>
      </c>
    </row>
    <row r="120" spans="1:8">
      <c r="A120" s="172"/>
      <c r="B120" s="109" t="s">
        <v>255</v>
      </c>
      <c r="C120" s="71" t="str">
        <f>[5]!S_INFO_NAME(B120)</f>
        <v>益佰制药</v>
      </c>
      <c r="D120" s="76">
        <f>[5]!s_pq_pctchange(B120,$B$5,$D$5)</f>
        <v>-5.9558396281231936</v>
      </c>
      <c r="E120" s="72">
        <f>[5]!S_VAL_PE_TTM(B120,$D$5)</f>
        <v>26.51240348815918</v>
      </c>
      <c r="F120" s="72">
        <f ca="1">[5]!S_VAL_PB(B120,$E$5,1)</f>
        <v>6.4668979644775391</v>
      </c>
      <c r="G120" s="72">
        <f>[5]!S_VAL_MV(B120,$D$5)/100000000</f>
        <v>128.17344968999998</v>
      </c>
      <c r="H120" s="76">
        <f>[5]!s_pq_pctchange(B120,$F$5,$G$5)</f>
        <v>2.5786163522012462</v>
      </c>
    </row>
    <row r="121" spans="1:8">
      <c r="A121" s="172"/>
      <c r="B121" s="109" t="s">
        <v>256</v>
      </c>
      <c r="C121" s="71" t="str">
        <f>[5]!S_INFO_NAME(B121)</f>
        <v>神奇制药</v>
      </c>
      <c r="D121" s="76">
        <f>[5]!s_pq_pctchange(B121,$B$5,$D$5)</f>
        <v>-7.455012853470433</v>
      </c>
      <c r="E121" s="72">
        <f>[5]!S_VAL_PE_TTM(B121,$D$5)</f>
        <v>42.602714538574219</v>
      </c>
      <c r="F121" s="72">
        <f ca="1">[5]!S_VAL_PB(B121,$E$5,1)</f>
        <v>4.2445969581604004</v>
      </c>
      <c r="G121" s="72">
        <f>[5]!S_VAL_MV(B121,$D$5)/100000000</f>
        <v>80.110744199999999</v>
      </c>
      <c r="H121" s="76">
        <f>[5]!s_pq_pctchange(B121,$F$5,$G$5)</f>
        <v>-8.2828282828282802</v>
      </c>
    </row>
    <row r="122" spans="1:8">
      <c r="A122" s="172"/>
      <c r="B122" s="109" t="s">
        <v>258</v>
      </c>
      <c r="C122" s="71" t="str">
        <f>[5]!S_INFO_NAME(B122)</f>
        <v>天目药业</v>
      </c>
      <c r="D122" s="76">
        <f>[5]!s_pq_pctchange(B122,$B$5,$D$5)</f>
        <v>-4.7013977128335434</v>
      </c>
      <c r="E122" s="72">
        <f>[5]!S_VAL_PE_TTM(B122,$D$5)</f>
        <v>255.36190795898437</v>
      </c>
      <c r="F122" s="72">
        <f ca="1">[5]!S_VAL_PB(B122,$E$5,1)</f>
        <v>22.653726577758789</v>
      </c>
      <c r="G122" s="72">
        <f>[5]!S_VAL_MV(B122,$D$5)/100000000</f>
        <v>18.266832749999999</v>
      </c>
      <c r="H122" s="76">
        <f>[5]!s_pq_pctchange(B122,$F$5,$G$5)</f>
        <v>-22.206800832755025</v>
      </c>
    </row>
    <row r="123" spans="1:8">
      <c r="A123" s="172"/>
      <c r="B123" s="109" t="s">
        <v>259</v>
      </c>
      <c r="C123" s="71" t="str">
        <f>[5]!S_INFO_NAME(B123)</f>
        <v>江中药业</v>
      </c>
      <c r="D123" s="76">
        <f>[5]!s_pq_pctchange(B123,$B$5,$D$5)</f>
        <v>-4.0946314831665331</v>
      </c>
      <c r="E123" s="72">
        <f>[5]!S_VAL_PE_TTM(B123,$D$5)</f>
        <v>33.582145690917969</v>
      </c>
      <c r="F123" s="72">
        <f ca="1">[5]!S_VAL_PB(B123,$E$5,1)</f>
        <v>3.0023891925811768</v>
      </c>
      <c r="G123" s="72">
        <f>[5]!S_VAL_MV(B123,$D$5)/100000000</f>
        <v>63.239999999999988</v>
      </c>
      <c r="H123" s="76">
        <f>[5]!s_pq_pctchange(B123,$F$5,$G$5)</f>
        <v>-7.0339976553341117</v>
      </c>
    </row>
    <row r="124" spans="1:8">
      <c r="A124" s="172"/>
      <c r="B124" s="109" t="s">
        <v>260</v>
      </c>
      <c r="C124" s="71" t="str">
        <f>[5]!S_INFO_NAME(B124)</f>
        <v>辅仁药业</v>
      </c>
      <c r="D124" s="76">
        <f>[5]!s_pq_pctchange(B124,$B$5,$D$5)</f>
        <v>-2.9047875201721363</v>
      </c>
      <c r="E124" s="72">
        <f>[5]!S_VAL_PE_TTM(B124,$D$5)</f>
        <v>133.77487182617187</v>
      </c>
      <c r="F124" s="72">
        <f ca="1">[5]!S_VAL_PB(B124,$E$5,1)</f>
        <v>10.884163856506348</v>
      </c>
      <c r="G124" s="72">
        <f>[5]!S_VAL_MV(B124,$D$5)/100000000</f>
        <v>32.055511952000003</v>
      </c>
      <c r="H124" s="76">
        <f>[5]!s_pq_pctchange(B124,$F$5,$G$5)</f>
        <v>-4.082955281918343</v>
      </c>
    </row>
    <row r="125" spans="1:8">
      <c r="A125" s="172"/>
      <c r="B125" s="109" t="s">
        <v>261</v>
      </c>
      <c r="C125" s="71" t="str">
        <f>[5]!S_INFO_NAME(B125)</f>
        <v>健民集团</v>
      </c>
      <c r="D125" s="76">
        <f>[5]!s_pq_pctchange(B125,$B$5,$D$5)</f>
        <v>-1.3228459063282183</v>
      </c>
      <c r="E125" s="72">
        <f>[5]!S_VAL_PE_TTM(B125,$D$5)</f>
        <v>35.902595520019531</v>
      </c>
      <c r="F125" s="72">
        <f ca="1">[5]!S_VAL_PB(B125,$E$5,1)</f>
        <v>4.4252195358276367</v>
      </c>
      <c r="G125" s="72">
        <f>[5]!S_VAL_MV(B125,$D$5)/100000000</f>
        <v>42.338013599999996</v>
      </c>
      <c r="H125" s="76">
        <f>[5]!s_pq_pctchange(B125,$F$5,$G$5)</f>
        <v>11.297071129707103</v>
      </c>
    </row>
    <row r="126" spans="1:8">
      <c r="A126" s="172"/>
      <c r="B126" s="109" t="s">
        <v>262</v>
      </c>
      <c r="C126" s="71" t="str">
        <f>[5]!S_INFO_NAME(B126)</f>
        <v>马应龙</v>
      </c>
      <c r="D126" s="76">
        <f>[5]!s_pq_pctchange(B126,$B$5,$D$5)</f>
        <v>3.2166508987701015</v>
      </c>
      <c r="E126" s="72">
        <f>[5]!S_VAL_PE_TTM(B126,$D$5)</f>
        <v>35.228588104248047</v>
      </c>
      <c r="F126" s="72">
        <f ca="1">[5]!S_VAL_PB(B126,$E$5,1)</f>
        <v>4.8299221992492676</v>
      </c>
      <c r="G126" s="72">
        <f>[5]!S_VAL_MV(B126,$D$5)/100000000</f>
        <v>72.350737671199994</v>
      </c>
      <c r="H126" s="76">
        <f>[5]!s_pq_pctchange(B126,$F$5,$G$5)</f>
        <v>-2.1468926553672385</v>
      </c>
    </row>
    <row r="127" spans="1:8">
      <c r="A127" s="172"/>
      <c r="B127" s="109" t="s">
        <v>257</v>
      </c>
      <c r="C127" s="71" t="str">
        <f>[5]!S_INFO_NAME(B127)</f>
        <v>鼎立股份</v>
      </c>
      <c r="D127" s="76">
        <f>[5]!s_pq_pctchange(B127,$B$5,$D$5)</f>
        <v>2.6204564666103103</v>
      </c>
      <c r="E127" s="72">
        <f>[5]!S_VAL_PE_TTM(B127,$D$5)</f>
        <v>354.28305053710937</v>
      </c>
      <c r="F127" s="72">
        <f ca="1">[5]!S_VAL_PB(B127,$E$5,1)</f>
        <v>9.8235158920288086</v>
      </c>
      <c r="G127" s="72">
        <f>[5]!S_VAL_MV(B127,$D$5)/100000000</f>
        <v>87.236627632400001</v>
      </c>
      <c r="H127" s="76">
        <f>[5]!s_pq_pctchange(B127,$F$5,$G$5)</f>
        <v>-4.6617915904936025</v>
      </c>
    </row>
    <row r="128" spans="1:8">
      <c r="A128" s="172"/>
      <c r="B128" s="109" t="s">
        <v>258</v>
      </c>
      <c r="C128" s="71" t="str">
        <f>[5]!S_INFO_NAME(B128)</f>
        <v>天目药业</v>
      </c>
      <c r="D128" s="76">
        <f>[5]!s_pq_pctchange(B128,$B$5,$D$5)</f>
        <v>-4.7013977128335434</v>
      </c>
      <c r="E128" s="72">
        <f>[5]!S_VAL_PE_TTM(B128,$D$5)</f>
        <v>255.36190795898437</v>
      </c>
      <c r="F128" s="72">
        <f ca="1">[5]!S_VAL_PB(B128,$E$5,1)</f>
        <v>22.653726577758789</v>
      </c>
      <c r="G128" s="72">
        <f>[5]!S_VAL_MV(B128,$D$5)/100000000</f>
        <v>18.266832749999999</v>
      </c>
      <c r="H128" s="76">
        <f>[5]!s_pq_pctchange(B128,$F$5,$G$5)</f>
        <v>-22.206800832755025</v>
      </c>
    </row>
    <row r="129" spans="1:8">
      <c r="A129" s="172"/>
      <c r="B129" s="109" t="s">
        <v>259</v>
      </c>
      <c r="C129" s="71" t="str">
        <f>[5]!S_INFO_NAME(B129)</f>
        <v>江中药业</v>
      </c>
      <c r="D129" s="76">
        <f>[5]!s_pq_pctchange(B129,$B$5,$D$5)</f>
        <v>-4.0946314831665331</v>
      </c>
      <c r="E129" s="72">
        <f>[5]!S_VAL_PE_TTM(B129,$D$5)</f>
        <v>33.582145690917969</v>
      </c>
      <c r="F129" s="72">
        <f ca="1">[5]!S_VAL_PB(B129,$E$5,1)</f>
        <v>3.0023891925811768</v>
      </c>
      <c r="G129" s="72">
        <f>[5]!S_VAL_MV(B129,$D$5)/100000000</f>
        <v>63.239999999999988</v>
      </c>
      <c r="H129" s="76">
        <f>[5]!s_pq_pctchange(B129,$F$5,$G$5)</f>
        <v>-7.0339976553341117</v>
      </c>
    </row>
    <row r="130" spans="1:8">
      <c r="A130" s="172"/>
      <c r="B130" s="109" t="s">
        <v>263</v>
      </c>
      <c r="C130" s="71" t="str">
        <f>[5]!S_INFO_NAME(B130)</f>
        <v>辅仁药业</v>
      </c>
      <c r="D130" s="76">
        <f>[5]!s_pq_pctchange(B130,$B$5,$D$5)</f>
        <v>-2.9047875201721363</v>
      </c>
      <c r="E130" s="72">
        <f>[5]!S_VAL_PE_TTM(B130,$D$5)</f>
        <v>133.77487182617187</v>
      </c>
      <c r="F130" s="72">
        <f ca="1">[5]!S_VAL_PB(B130,$E$5,1)</f>
        <v>10.884163856506348</v>
      </c>
      <c r="G130" s="72">
        <f>[5]!S_VAL_MV(B130,$D$5)/100000000</f>
        <v>32.055511952000003</v>
      </c>
      <c r="H130" s="76">
        <f>[5]!s_pq_pctchange(B130,$F$5,$G$5)</f>
        <v>-4.082955281918343</v>
      </c>
    </row>
    <row r="131" spans="1:8">
      <c r="A131" s="172"/>
      <c r="B131" s="109" t="s">
        <v>264</v>
      </c>
      <c r="C131" s="71" t="str">
        <f>[5]!S_INFO_NAME(B131)</f>
        <v>健民集团</v>
      </c>
      <c r="D131" s="76">
        <f>[5]!s_pq_pctchange(B131,$B$5,$D$5)</f>
        <v>-1.3228459063282183</v>
      </c>
      <c r="E131" s="72">
        <f>[5]!S_VAL_PE_TTM(B131,$D$5)</f>
        <v>35.902595520019531</v>
      </c>
      <c r="F131" s="72">
        <f ca="1">[5]!S_VAL_PB(B131,$E$5,1)</f>
        <v>4.4252195358276367</v>
      </c>
      <c r="G131" s="72">
        <f>[5]!S_VAL_MV(B131,$D$5)/100000000</f>
        <v>42.338013599999996</v>
      </c>
      <c r="H131" s="76">
        <f>[5]!s_pq_pctchange(B131,$F$5,$G$5)</f>
        <v>11.297071129707103</v>
      </c>
    </row>
    <row r="132" spans="1:8">
      <c r="A132" s="172"/>
      <c r="B132" s="109" t="s">
        <v>265</v>
      </c>
      <c r="C132" s="71" t="str">
        <f>[5]!S_INFO_NAME(B132)</f>
        <v>马应龙</v>
      </c>
      <c r="D132" s="76">
        <f>[5]!s_pq_pctchange(B132,$B$5,$D$5)</f>
        <v>3.2166508987701015</v>
      </c>
      <c r="E132" s="72">
        <f>[5]!S_VAL_PE_TTM(B132,$D$5)</f>
        <v>35.228588104248047</v>
      </c>
      <c r="F132" s="72">
        <f ca="1">[5]!S_VAL_PB(B132,$E$5,1)</f>
        <v>4.8299221992492676</v>
      </c>
      <c r="G132" s="72">
        <f>[5]!S_VAL_MV(B132,$D$5)/100000000</f>
        <v>72.350737671199994</v>
      </c>
      <c r="H132" s="76">
        <f>[5]!s_pq_pctchange(B132,$F$5,$G$5)</f>
        <v>-2.1468926553672385</v>
      </c>
    </row>
    <row r="133" spans="1:8">
      <c r="B133" s="109" t="s">
        <v>269</v>
      </c>
      <c r="C133" s="71" t="str">
        <f>[5]!S_INFO_NAME(B133)</f>
        <v>海王生物</v>
      </c>
      <c r="D133" s="76">
        <f>[5]!s_pq_pctchange(B133,$B$5,$D$5)</f>
        <v>-4.7574626865671714</v>
      </c>
      <c r="E133" s="72">
        <f>[5]!S_VAL_PE_TTM(B133,$D$5)</f>
        <v>66.277107238769531</v>
      </c>
      <c r="F133" s="72">
        <f ca="1">[5]!S_VAL_PB(B133,$E$5,1)</f>
        <v>4.5851941108703613</v>
      </c>
      <c r="G133" s="72">
        <f>[5]!S_VAL_MV(B133,$D$5)/100000000</f>
        <v>74.707984595500008</v>
      </c>
      <c r="H133" s="76">
        <f>[5]!s_pq_pctchange(B133,$F$5,$G$5)</f>
        <v>-0.39577836411610612</v>
      </c>
    </row>
    <row r="134" spans="1:8">
      <c r="A134" s="171" t="s">
        <v>300</v>
      </c>
      <c r="B134" s="109" t="s">
        <v>270</v>
      </c>
      <c r="C134" s="71" t="str">
        <f>[5]!S_INFO_NAME(B134)</f>
        <v>ST生化</v>
      </c>
      <c r="D134" s="76">
        <f>[5]!s_pq_pctchange(B134,$B$5,$D$5)</f>
        <v>-8.7683730359858103</v>
      </c>
      <c r="E134" s="72">
        <f>[5]!S_VAL_PE_TTM(B134,$D$5)</f>
        <v>46.698749542236328</v>
      </c>
      <c r="F134" s="72">
        <f ca="1">[5]!S_VAL_PB(B134,$E$5,1)</f>
        <v>15.673432350158691</v>
      </c>
      <c r="G134" s="72">
        <f>[5]!S_VAL_MV(B134,$D$5)/100000000</f>
        <v>49.063967820000002</v>
      </c>
      <c r="H134" s="76">
        <f>[5]!s_pq_pctchange(B134,$F$5,$G$5)</f>
        <v>7.9670329670329831</v>
      </c>
    </row>
    <row r="135" spans="1:8">
      <c r="A135" s="172"/>
      <c r="B135" s="109" t="s">
        <v>271</v>
      </c>
      <c r="C135" s="71" t="str">
        <f>[5]!S_INFO_NAME(B135)</f>
        <v>四环生物</v>
      </c>
      <c r="D135" s="76">
        <f>[5]!s_pq_pctchange(B135,$B$5,$D$5)</f>
        <v>-2.8619528619528767</v>
      </c>
      <c r="E135" s="72">
        <f>[5]!S_VAL_PE_TTM(B135,$D$5)</f>
        <v>-134.98518371582031</v>
      </c>
      <c r="F135" s="72">
        <f ca="1">[5]!S_VAL_PB(B135,$E$5,1)</f>
        <v>8.2045984268188477</v>
      </c>
      <c r="G135" s="72">
        <f>[5]!S_VAL_MV(B135,$D$5)/100000000</f>
        <v>59.405394009399998</v>
      </c>
      <c r="H135" s="76">
        <f>[5]!s_pq_pctchange(B135,$F$5,$G$5)</f>
        <v>-3.2258064516129226</v>
      </c>
    </row>
    <row r="136" spans="1:8">
      <c r="A136" s="172"/>
      <c r="B136" s="109" t="s">
        <v>272</v>
      </c>
      <c r="C136" s="71" t="str">
        <f>[5]!S_INFO_NAME(B136)</f>
        <v>渤海股份</v>
      </c>
      <c r="D136" s="76">
        <f>[5]!s_pq_pctchange(B136,$B$5,$D$5)</f>
        <v>-7.2361262241566804</v>
      </c>
      <c r="E136" s="72">
        <f>[5]!S_VAL_PE_TTM(B136,$D$5)</f>
        <v>171.26765441894531</v>
      </c>
      <c r="F136" s="72">
        <f ca="1">[5]!S_VAL_PB(B136,$E$5,1)</f>
        <v>9.1803436279296875</v>
      </c>
      <c r="G136" s="72">
        <f>[5]!S_VAL_MV(B136,$D$5)/100000000</f>
        <v>33.245976753000001</v>
      </c>
      <c r="H136" s="76">
        <f>[5]!s_pq_pctchange(B136,$F$5,$G$5)</f>
        <v>-8.5316308763784043</v>
      </c>
    </row>
    <row r="137" spans="1:8">
      <c r="A137" s="172"/>
      <c r="B137" s="109" t="s">
        <v>273</v>
      </c>
      <c r="C137" s="71" t="str">
        <f>[5]!S_INFO_NAME(B137)</f>
        <v>吉林敖东</v>
      </c>
      <c r="D137" s="76">
        <f>[5]!s_pq_pctchange(B137,$B$5,$D$5)</f>
        <v>0.51908396946565016</v>
      </c>
      <c r="E137" s="72">
        <f>[5]!S_VAL_PE_TTM(B137,$D$5)</f>
        <v>23.107254028320313</v>
      </c>
      <c r="F137" s="72">
        <f ca="1">[5]!S_VAL_PB(B137,$E$5,1)</f>
        <v>2.747079610824585</v>
      </c>
      <c r="G137" s="72">
        <f>[5]!S_VAL_MV(B137,$D$5)/100000000</f>
        <v>294.44913214359997</v>
      </c>
      <c r="H137" s="76">
        <f>[5]!s_pq_pctchange(B137,$F$5,$G$5)</f>
        <v>-0.67114093959729226</v>
      </c>
    </row>
    <row r="138" spans="1:8">
      <c r="A138" s="172"/>
      <c r="B138" s="109" t="s">
        <v>274</v>
      </c>
      <c r="C138" s="71" t="str">
        <f>[5]!S_INFO_NAME(B138)</f>
        <v>长春高新</v>
      </c>
      <c r="D138" s="76">
        <f>[5]!s_pq_pctchange(B138,$B$5,$D$5)</f>
        <v>0.55808656036446802</v>
      </c>
      <c r="E138" s="72">
        <f>[5]!S_VAL_PE_TTM(B138,$D$5)</f>
        <v>46.041820526123047</v>
      </c>
      <c r="F138" s="72">
        <f ca="1">[5]!S_VAL_PB(B138,$E$5,1)</f>
        <v>9.5570383071899414</v>
      </c>
      <c r="G138" s="72">
        <f>[5]!S_VAL_MV(B138,$D$5)/100000000</f>
        <v>115.94822865299999</v>
      </c>
      <c r="H138" s="76">
        <f>[5]!s_pq_pctchange(B138,$F$5,$G$5)</f>
        <v>-1.9395579612088376</v>
      </c>
    </row>
    <row r="139" spans="1:8">
      <c r="A139" s="172"/>
      <c r="B139" s="109" t="s">
        <v>275</v>
      </c>
      <c r="C139" s="71" t="str">
        <f>[5]!S_INFO_NAME(B139)</f>
        <v>诚志股份</v>
      </c>
      <c r="D139" s="76">
        <f>[5]!s_pq_pctchange(B139,$B$5,$D$5)</f>
        <v>1.6384180790960379</v>
      </c>
      <c r="E139" s="72">
        <f>[5]!S_VAL_PE_TTM(B139,$D$5)</f>
        <v>174.91732788085937</v>
      </c>
      <c r="F139" s="72">
        <f ca="1">[5]!S_VAL_PB(B139,$E$5,1)</f>
        <v>3.8919224739074707</v>
      </c>
      <c r="G139" s="72">
        <f>[5]!S_VAL_MV(B139,$D$5)/100000000</f>
        <v>69.744287555599996</v>
      </c>
      <c r="H139" s="76">
        <f>[5]!s_pq_pctchange(B139,$F$5,$G$5)</f>
        <v>-8.8422971741112235</v>
      </c>
    </row>
    <row r="140" spans="1:8">
      <c r="A140" s="172"/>
      <c r="B140" s="109" t="s">
        <v>276</v>
      </c>
      <c r="C140" s="71" t="str">
        <f>[5]!S_INFO_NAME(B140)</f>
        <v>华兰生物</v>
      </c>
      <c r="D140" s="76">
        <f>[5]!s_pq_pctchange(B140,$B$5,$D$5)</f>
        <v>-1.3544668587896491</v>
      </c>
      <c r="E140" s="72">
        <f>[5]!S_VAL_PE_TTM(B140,$D$5)</f>
        <v>36.349445343017578</v>
      </c>
      <c r="F140" s="72">
        <f ca="1">[5]!S_VAL_PB(B140,$E$5,1)</f>
        <v>6.1862826347351074</v>
      </c>
      <c r="G140" s="72">
        <f>[5]!S_VAL_MV(B140,$D$5)/100000000</f>
        <v>198.98063303999999</v>
      </c>
      <c r="H140" s="76">
        <f>[5]!s_pq_pctchange(B140,$F$5,$G$5)</f>
        <v>8.2202111613876241</v>
      </c>
    </row>
    <row r="141" spans="1:8">
      <c r="A141" s="172"/>
      <c r="B141" s="109" t="s">
        <v>277</v>
      </c>
      <c r="C141" s="71" t="str">
        <f>[5]!S_INFO_NAME(B141)</f>
        <v>科华生物</v>
      </c>
      <c r="D141" s="76">
        <f>[5]!s_pq_pctchange(B141,$B$5,$D$5)</f>
        <v>5.685763888888884</v>
      </c>
      <c r="E141" s="72">
        <f>[5]!S_VAL_PE_TTM(B141,$D$5)</f>
        <v>41.158309936523438</v>
      </c>
      <c r="F141" s="72">
        <f ca="1">[5]!S_VAL_PB(B141,$E$5,1)</f>
        <v>9.8264894485473633</v>
      </c>
      <c r="G141" s="72">
        <f>[5]!S_VAL_MV(B141,$D$5)/100000000</f>
        <v>119.86957125000001</v>
      </c>
      <c r="H141" s="76">
        <f>[5]!s_pq_pctchange(B141,$F$5,$G$5)</f>
        <v>3.1901840490797362</v>
      </c>
    </row>
    <row r="142" spans="1:8">
      <c r="A142" s="172"/>
      <c r="B142" s="109" t="s">
        <v>278</v>
      </c>
      <c r="C142" s="71" t="str">
        <f>[5]!S_INFO_NAME(B142)</f>
        <v>达安基因</v>
      </c>
      <c r="D142" s="76">
        <f>[5]!s_pq_pctchange(B142,$B$5,$D$5)</f>
        <v>-1.5197568389057836</v>
      </c>
      <c r="E142" s="72">
        <f>[5]!S_VAL_PE_TTM(B142,$D$5)</f>
        <v>100.34534454345703</v>
      </c>
      <c r="F142" s="72">
        <f ca="1">[5]!S_VAL_PB(B142,$E$5,1)</f>
        <v>15.979809761047363</v>
      </c>
      <c r="G142" s="72">
        <f>[5]!S_VAL_MV(B142,$D$5)/100000000</f>
        <v>124.5545175168</v>
      </c>
      <c r="H142" s="76">
        <f>[5]!s_pq_pctchange(B142,$F$5,$G$5)</f>
        <v>6.9492703266149647E-2</v>
      </c>
    </row>
    <row r="143" spans="1:8">
      <c r="A143" s="172"/>
      <c r="B143" s="109" t="s">
        <v>279</v>
      </c>
      <c r="C143" s="71" t="str">
        <f>[5]!S_INFO_NAME(B143)</f>
        <v>双鹭药业</v>
      </c>
      <c r="D143" s="76">
        <f>[5]!s_pq_pctchange(B143,$B$5,$D$5)</f>
        <v>-2.5526932084309117</v>
      </c>
      <c r="E143" s="72">
        <f>[5]!S_VAL_PE_TTM(B143,$D$5)</f>
        <v>28.471872329711914</v>
      </c>
      <c r="F143" s="72">
        <f ca="1">[5]!S_VAL_PB(B143,$E$5,1)</f>
        <v>6.9977245330810547</v>
      </c>
      <c r="G143" s="72">
        <f>[5]!S_VAL_MV(B143,$D$5)/100000000</f>
        <v>190.09112400000001</v>
      </c>
      <c r="H143" s="76">
        <f>[5]!s_pq_pctchange(B143,$F$5,$G$5)</f>
        <v>5.2905644657363027</v>
      </c>
    </row>
    <row r="144" spans="1:8">
      <c r="A144" s="172"/>
      <c r="B144" s="109" t="s">
        <v>280</v>
      </c>
      <c r="C144" s="71" t="str">
        <f>[5]!S_INFO_NAME(B144)</f>
        <v>上海莱士</v>
      </c>
      <c r="D144" s="76">
        <f>[5]!s_pq_pctchange(B144,$B$5,$D$5)</f>
        <v>-5.6803730394234915</v>
      </c>
      <c r="E144" s="72">
        <f>[5]!S_VAL_PE_TTM(B144,$D$5)</f>
        <v>172.826904296875</v>
      </c>
      <c r="F144" s="72">
        <f ca="1">[5]!S_VAL_PB(B144,$E$5,1)</f>
        <v>49.337863922119141</v>
      </c>
      <c r="G144" s="72">
        <f>[5]!S_VAL_MV(B144,$D$5)/100000000</f>
        <v>543.62601215999996</v>
      </c>
      <c r="H144" s="76">
        <f>[5]!s_pq_pctchange(B144,$F$5,$G$5)</f>
        <v>50.078988941548189</v>
      </c>
    </row>
    <row r="145" spans="1:8">
      <c r="A145" s="172"/>
      <c r="B145" s="109" t="s">
        <v>281</v>
      </c>
      <c r="C145" s="71" t="str">
        <f>[5]!S_INFO_NAME(B145)</f>
        <v>千红制药</v>
      </c>
      <c r="D145" s="76">
        <f>[5]!s_pq_pctchange(B145,$B$5,$D$5)</f>
        <v>-3.1370863773098501</v>
      </c>
      <c r="E145" s="72">
        <f>[5]!S_VAL_PE_TTM(B145,$D$5)</f>
        <v>31.913125991821289</v>
      </c>
      <c r="F145" s="72">
        <f ca="1">[5]!S_VAL_PB(B145,$E$5,1)</f>
        <v>3.5655989646911621</v>
      </c>
      <c r="G145" s="72">
        <f>[5]!S_VAL_MV(B145,$D$5)/100000000</f>
        <v>72.128</v>
      </c>
      <c r="H145" s="76">
        <f>[5]!s_pq_pctchange(B145,$F$5,$G$5)</f>
        <v>5.4328358208955096</v>
      </c>
    </row>
    <row r="146" spans="1:8">
      <c r="A146" s="172"/>
      <c r="B146" s="109" t="s">
        <v>282</v>
      </c>
      <c r="C146" s="71" t="str">
        <f>[5]!S_INFO_NAME(B146)</f>
        <v>金河生物</v>
      </c>
      <c r="D146" s="76">
        <f>[5]!s_pq_pctchange(B146,$B$5,$D$5)</f>
        <v>-6.4698492462311403</v>
      </c>
      <c r="E146" s="72">
        <f>[5]!S_VAL_PE_TTM(B146,$D$5)</f>
        <v>37.351337432861328</v>
      </c>
      <c r="F146" s="72">
        <f ca="1">[5]!S_VAL_PB(B146,$E$5,1)</f>
        <v>3.42757248878479</v>
      </c>
      <c r="G146" s="72">
        <f>[5]!S_VAL_MV(B146,$D$5)/100000000</f>
        <v>32.436376000000003</v>
      </c>
      <c r="H146" s="76">
        <f>[5]!s_pq_pctchange(B146,$F$5,$G$5)</f>
        <v>-3.5376532399299498</v>
      </c>
    </row>
    <row r="147" spans="1:8">
      <c r="A147" s="172"/>
      <c r="B147" s="109" t="s">
        <v>283</v>
      </c>
      <c r="C147" s="71" t="str">
        <f>[5]!S_INFO_NAME(B147)</f>
        <v>安科生物</v>
      </c>
      <c r="D147" s="76">
        <f>[5]!s_pq_pctchange(B147,$B$5,$D$5)</f>
        <v>0</v>
      </c>
      <c r="E147" s="72">
        <f>[5]!S_VAL_PE_TTM(B147,$D$5)</f>
        <v>48.339824676513672</v>
      </c>
      <c r="F147" s="72">
        <f ca="1">[5]!S_VAL_PB(B147,$E$5,1)</f>
        <v>7.8325786590576172</v>
      </c>
      <c r="G147" s="72">
        <f>[5]!S_VAL_MV(B147,$D$5)/100000000</f>
        <v>51.741969879599999</v>
      </c>
      <c r="H147" s="76">
        <f>[5]!s_pq_pctchange(B147,$F$5,$G$5)</f>
        <v>1.572327044025168</v>
      </c>
    </row>
    <row r="148" spans="1:8">
      <c r="A148" s="172"/>
      <c r="B148" s="109" t="s">
        <v>284</v>
      </c>
      <c r="C148" s="71" t="str">
        <f>[5]!S_INFO_NAME(B148)</f>
        <v>瑞普生物</v>
      </c>
      <c r="D148" s="76">
        <f>[5]!s_pq_pctchange(B148,$B$5,$D$5)</f>
        <v>-8.120437956204384</v>
      </c>
      <c r="E148" s="72">
        <f>[5]!S_VAL_PE_TTM(B148,$D$5)</f>
        <v>41.407341003417969</v>
      </c>
      <c r="F148" s="72">
        <f ca="1">[5]!S_VAL_PB(B148,$E$5,1)</f>
        <v>2.2773351669311523</v>
      </c>
      <c r="G148" s="72">
        <f>[5]!S_VAL_MV(B148,$D$5)/100000000</f>
        <v>39.187030496700004</v>
      </c>
      <c r="H148" s="76">
        <f>[5]!s_pq_pctchange(B148,$F$5,$G$5)</f>
        <v>-5.8518518518518414</v>
      </c>
    </row>
    <row r="149" spans="1:8">
      <c r="A149" s="172"/>
      <c r="B149" s="109" t="s">
        <v>285</v>
      </c>
      <c r="C149" s="71" t="str">
        <f>[5]!S_INFO_NAME(B149)</f>
        <v>沃森生物</v>
      </c>
      <c r="D149" s="76">
        <f>[5]!s_pq_pctchange(B149,$B$5,$D$5)</f>
        <v>-3.0697674418604604</v>
      </c>
      <c r="E149" s="72">
        <f>[5]!S_VAL_PE_TTM(B149,$D$5)</f>
        <v>-70.28753662109375</v>
      </c>
      <c r="F149" s="72">
        <f ca="1">[5]!S_VAL_PB(B149,$E$5,1)</f>
        <v>3.2592880725860596</v>
      </c>
      <c r="G149" s="72">
        <f>[5]!S_VAL_MV(B149,$D$5)/100000000</f>
        <v>97.531199999999998</v>
      </c>
      <c r="H149" s="76">
        <f>[5]!s_pq_pctchange(B149,$F$5,$G$5)</f>
        <v>3.5590969455511434</v>
      </c>
    </row>
    <row r="150" spans="1:8">
      <c r="A150" s="172"/>
      <c r="B150" s="109" t="s">
        <v>286</v>
      </c>
      <c r="C150" s="71" t="str">
        <f>[5]!S_INFO_NAME(B150)</f>
        <v>汤臣倍健</v>
      </c>
      <c r="D150" s="76">
        <f>[5]!s_pq_pctchange(B150,$B$5,$D$5)</f>
        <v>-4.452173913043489</v>
      </c>
      <c r="E150" s="72">
        <f>[5]!S_VAL_PE_TTM(B150,$D$5)</f>
        <v>33.059223175048828</v>
      </c>
      <c r="F150" s="72">
        <f ca="1">[5]!S_VAL_PB(B150,$E$5,1)</f>
        <v>7.6623296737670898</v>
      </c>
      <c r="G150" s="72">
        <f>[5]!S_VAL_MV(B150,$D$5)/100000000</f>
        <v>180.755605218</v>
      </c>
      <c r="H150" s="76">
        <f>[5]!s_pq_pctchange(B150,$F$5,$G$5)</f>
        <v>-2.1479393207141761</v>
      </c>
    </row>
    <row r="151" spans="1:8">
      <c r="A151" s="172"/>
      <c r="B151" s="109" t="s">
        <v>287</v>
      </c>
      <c r="C151" s="71" t="str">
        <f>[5]!S_INFO_NAME(B151)</f>
        <v>大华农</v>
      </c>
      <c r="D151" s="76">
        <f>[5]!s_pq_pctchange(B151,$B$5,$D$5)</f>
        <v>-4.0767386091127067</v>
      </c>
      <c r="E151" s="72">
        <f>[5]!S_VAL_PE_TTM(B151,$D$5)</f>
        <v>28.115777969360352</v>
      </c>
      <c r="F151" s="72">
        <f ca="1">[5]!S_VAL_PB(B151,$E$5,1)</f>
        <v>1.9337877035140991</v>
      </c>
      <c r="G151" s="72">
        <f>[5]!S_VAL_MV(B151,$D$5)/100000000</f>
        <v>42.72</v>
      </c>
      <c r="H151" s="76">
        <f>[5]!s_pq_pctchange(B151,$F$5,$G$5)</f>
        <v>-0.66889632107023367</v>
      </c>
    </row>
    <row r="152" spans="1:8">
      <c r="A152" s="172"/>
      <c r="B152" s="109" t="s">
        <v>288</v>
      </c>
      <c r="C152" s="71" t="str">
        <f>[5]!S_INFO_NAME(B152)</f>
        <v>舒泰神</v>
      </c>
      <c r="D152" s="76">
        <f>[5]!s_pq_pctchange(B152,$B$5,$D$5)</f>
        <v>-8.4909026043524793</v>
      </c>
      <c r="E152" s="72">
        <f>[5]!S_VAL_PE_TTM(B152,$D$5)</f>
        <v>52.039268493652344</v>
      </c>
      <c r="F152" s="72">
        <f ca="1">[5]!S_VAL_PB(B152,$E$5,1)</f>
        <v>4.3382449150085449</v>
      </c>
      <c r="G152" s="72">
        <f>[5]!S_VAL_MV(B152,$D$5)/100000000</f>
        <v>61.590780000000002</v>
      </c>
      <c r="H152" s="76">
        <f>[5]!s_pq_pctchange(B152,$F$5,$G$5)</f>
        <v>-6.6666666666666652</v>
      </c>
    </row>
    <row r="153" spans="1:8">
      <c r="A153" s="172"/>
      <c r="B153" s="109" t="s">
        <v>289</v>
      </c>
      <c r="C153" s="71" t="str">
        <f>[5]!S_INFO_NAME(B153)</f>
        <v>冠昊生物</v>
      </c>
      <c r="D153" s="76">
        <f>[5]!s_pq_pctchange(B153,$B$5,$D$5)</f>
        <v>-3.7595230208678498</v>
      </c>
      <c r="E153" s="72">
        <f>[5]!S_VAL_PE_TTM(B153,$D$5)</f>
        <v>161.4273681640625</v>
      </c>
      <c r="F153" s="72">
        <f ca="1">[5]!S_VAL_PB(B153,$E$5,1)</f>
        <v>12.975864410400391</v>
      </c>
      <c r="G153" s="72">
        <f>[5]!S_VAL_MV(B153,$D$5)/100000000</f>
        <v>71.821054500000002</v>
      </c>
      <c r="H153" s="76">
        <f>[5]!s_pq_pctchange(B153,$F$5,$G$5)</f>
        <v>-6.2003179650238494</v>
      </c>
    </row>
    <row r="154" spans="1:8">
      <c r="A154" s="172"/>
      <c r="B154" s="109" t="s">
        <v>290</v>
      </c>
      <c r="C154" s="71" t="str">
        <f>[5]!S_INFO_NAME(B154)</f>
        <v>东宝生物</v>
      </c>
      <c r="D154" s="76">
        <f>[5]!s_pq_pctchange(B154,$B$5,$D$5)</f>
        <v>-7.2857142857142954</v>
      </c>
      <c r="E154" s="72">
        <f>[5]!S_VAL_PE_TTM(B154,$D$5)</f>
        <v>212.99754333496094</v>
      </c>
      <c r="F154" s="72">
        <f ca="1">[5]!S_VAL_PB(B154,$E$5,1)</f>
        <v>6.5648574829101562</v>
      </c>
      <c r="G154" s="72">
        <f>[5]!S_VAL_MV(B154,$D$5)/100000000</f>
        <v>25.6417304</v>
      </c>
      <c r="H154" s="76">
        <f>[5]!s_pq_pctchange(B154,$F$5,$G$5)</f>
        <v>-2.6382978723404227</v>
      </c>
    </row>
    <row r="155" spans="1:8">
      <c r="A155" s="172"/>
      <c r="B155" s="109" t="s">
        <v>291</v>
      </c>
      <c r="C155" s="71" t="str">
        <f>[5]!S_INFO_NAME(B155)</f>
        <v>常山药业</v>
      </c>
      <c r="D155" s="76">
        <f>[5]!s_pq_pctchange(B155,$B$5,$D$5)</f>
        <v>-1.7142857142857126</v>
      </c>
      <c r="E155" s="72">
        <f>[5]!S_VAL_PE_TTM(B155,$D$5)</f>
        <v>54.418163299560547</v>
      </c>
      <c r="F155" s="72">
        <f ca="1">[5]!S_VAL_PB(B155,$E$5,1)</f>
        <v>4.995086669921875</v>
      </c>
      <c r="G155" s="72">
        <f>[5]!S_VAL_MV(B155,$D$5)/100000000</f>
        <v>64.816032800000002</v>
      </c>
      <c r="H155" s="76">
        <f>[5]!s_pq_pctchange(B155,$F$5,$G$5)</f>
        <v>9.6814232519652386</v>
      </c>
    </row>
    <row r="156" spans="1:8">
      <c r="A156" s="172"/>
      <c r="B156" s="109" t="s">
        <v>292</v>
      </c>
      <c r="C156" s="71" t="str">
        <f>[5]!S_INFO_NAME(B156)</f>
        <v>博雅生物</v>
      </c>
      <c r="D156" s="76">
        <f>[5]!s_pq_pctchange(B156,$B$5,$D$5)</f>
        <v>-6.6048502139800185</v>
      </c>
      <c r="E156" s="72">
        <f>[5]!S_VAL_PE_TTM(B156,$D$5)</f>
        <v>51.487354278564453</v>
      </c>
      <c r="F156" s="72">
        <f ca="1">[5]!S_VAL_PB(B156,$E$5,1)</f>
        <v>5.8306455612182617</v>
      </c>
      <c r="G156" s="72">
        <f>[5]!S_VAL_MV(B156,$D$5)/100000000</f>
        <v>49.626260000000002</v>
      </c>
      <c r="H156" s="76">
        <f>[5]!s_pq_pctchange(B156,$F$5,$G$5)</f>
        <v>-3.7399999999999989</v>
      </c>
    </row>
    <row r="157" spans="1:8">
      <c r="A157" s="172"/>
      <c r="B157" s="109" t="s">
        <v>293</v>
      </c>
      <c r="C157" s="71" t="str">
        <f>[5]!S_INFO_NAME(B157)</f>
        <v>我武生物</v>
      </c>
      <c r="D157" s="76">
        <f>[5]!s_pq_pctchange(B157,$B$5,$D$5)</f>
        <v>-8.1959020489755119</v>
      </c>
      <c r="E157" s="72">
        <f>[5]!S_VAL_PE_TTM(B157,$D$5)</f>
        <v>66.280998229980469</v>
      </c>
      <c r="F157" s="72">
        <f ca="1">[5]!S_VAL_PB(B157,$E$5,1)</f>
        <v>21.451738357543945</v>
      </c>
      <c r="G157" s="72">
        <f>[5]!S_VAL_MV(B157,$D$5)/100000000</f>
        <v>59.371839999999999</v>
      </c>
      <c r="H157" s="76">
        <f>[5]!s_pq_pctchange(B157,$F$5,$G$5)</f>
        <v>0</v>
      </c>
    </row>
    <row r="158" spans="1:8">
      <c r="A158" s="172"/>
      <c r="B158" s="109" t="s">
        <v>294</v>
      </c>
      <c r="C158" s="71" t="str">
        <f>[5]!S_INFO_NAME(B158)</f>
        <v>金花股份</v>
      </c>
      <c r="D158" s="76">
        <f>[5]!s_pq_pctchange(B158,$B$5,$D$5)</f>
        <v>-7.550335570469791</v>
      </c>
      <c r="E158" s="72">
        <f>[5]!S_VAL_PE_TTM(B158,$D$5)</f>
        <v>76.709815979003906</v>
      </c>
      <c r="F158" s="72">
        <f ca="1">[5]!S_VAL_PB(B158,$E$5,1)</f>
        <v>3.0382499694824219</v>
      </c>
      <c r="G158" s="72">
        <f>[5]!S_VAL_MV(B158,$D$5)/100000000</f>
        <v>33.643605094400002</v>
      </c>
      <c r="H158" s="76">
        <f>[5]!s_pq_pctchange(B158,$F$5,$G$5)</f>
        <v>-2.4793388429752206</v>
      </c>
    </row>
    <row r="159" spans="1:8">
      <c r="A159" s="172"/>
      <c r="B159" s="109" t="s">
        <v>295</v>
      </c>
      <c r="C159" s="71" t="str">
        <f>[5]!S_INFO_NAME(B159)</f>
        <v>天坛生物</v>
      </c>
      <c r="D159" s="76">
        <f>[5]!s_pq_pctchange(B159,$B$5,$D$5)</f>
        <v>-1.709103592605532</v>
      </c>
      <c r="E159" s="72">
        <f>[5]!S_VAL_PE_TTM(B159,$D$5)</f>
        <v>49.851036071777344</v>
      </c>
      <c r="F159" s="72">
        <f ca="1">[5]!S_VAL_PB(B159,$E$5,1)</f>
        <v>7.2849211692810059</v>
      </c>
      <c r="G159" s="72">
        <f>[5]!S_VAL_MV(B159,$D$5)/100000000</f>
        <v>145.25856340240003</v>
      </c>
      <c r="H159" s="76">
        <f>[5]!s_pq_pctchange(B159,$F$5,$G$5)</f>
        <v>1.2380952380952381</v>
      </c>
    </row>
    <row r="160" spans="1:8">
      <c r="A160" s="172"/>
      <c r="B160" s="109" t="s">
        <v>296</v>
      </c>
      <c r="C160" s="71" t="str">
        <f>[5]!S_INFO_NAME(B160)</f>
        <v>仰帆控股</v>
      </c>
      <c r="D160" s="76">
        <f>[5]!s_pq_pctchange(B160,$B$5,$D$5)</f>
        <v>-7.984790874524716</v>
      </c>
      <c r="E160" s="72">
        <f>[5]!S_VAL_PE_TTM(B160,$D$5)</f>
        <v>-1735.90185546875</v>
      </c>
      <c r="F160" s="72">
        <f ca="1">[5]!S_VAL_PB(B160,$E$5,1)</f>
        <v>388.56658935546875</v>
      </c>
      <c r="G160" s="72">
        <f>[5]!S_VAL_MV(B160,$D$5)/100000000</f>
        <v>14.200559999999999</v>
      </c>
      <c r="H160" s="76">
        <f>[5]!s_pq_pctchange(B160,$F$5,$G$5)</f>
        <v>-7.6149425287356358</v>
      </c>
    </row>
    <row r="161" spans="1:8">
      <c r="A161" s="172"/>
      <c r="B161" s="109" t="s">
        <v>297</v>
      </c>
      <c r="C161" s="71" t="str">
        <f>[5]!S_INFO_NAME(B161)</f>
        <v>交大昂立</v>
      </c>
      <c r="D161" s="76">
        <f>[5]!s_pq_pctchange(B161,$B$5,$D$5)</f>
        <v>5.5292259083728146</v>
      </c>
      <c r="E161" s="72">
        <f>[5]!S_VAL_PE_TTM(B161,$D$5)</f>
        <v>54.548969268798828</v>
      </c>
      <c r="F161" s="72">
        <f ca="1">[5]!S_VAL_PB(B161,$E$5,1)</f>
        <v>2.8834531307220459</v>
      </c>
      <c r="G161" s="72">
        <f>[5]!S_VAL_MV(B161,$D$5)/100000000</f>
        <v>41.683199999999999</v>
      </c>
      <c r="H161" s="76">
        <f>[5]!s_pq_pctchange(B161,$F$5,$G$5)</f>
        <v>-8.2558139534883672</v>
      </c>
    </row>
    <row r="162" spans="1:8">
      <c r="A162" s="172"/>
      <c r="B162" s="109" t="s">
        <v>298</v>
      </c>
      <c r="C162" s="71" t="str">
        <f>[5]!S_INFO_NAME(B162)</f>
        <v>中源协和</v>
      </c>
      <c r="D162" s="76">
        <f>[5]!s_pq_pctchange(B162,$B$5,$D$5)</f>
        <v>14.593417231364958</v>
      </c>
      <c r="E162" s="72">
        <f>[5]!S_VAL_PE_TTM(B162,$D$5)</f>
        <v>293.21392822265625</v>
      </c>
      <c r="F162" s="72">
        <f ca="1">[5]!S_VAL_PB(B162,$E$5,1)</f>
        <v>29.960485458374023</v>
      </c>
      <c r="G162" s="72">
        <f>[5]!S_VAL_MV(B162,$D$5)/100000000</f>
        <v>166.928177705</v>
      </c>
      <c r="H162" s="76">
        <f>[5]!s_pq_pctchange(B162,$F$5,$G$5)</f>
        <v>-4.4657097288676066</v>
      </c>
    </row>
    <row r="163" spans="1:8">
      <c r="A163" s="172"/>
      <c r="B163" s="109" t="s">
        <v>299</v>
      </c>
      <c r="C163" s="71" t="str">
        <f>[5]!S_INFO_NAME(B163)</f>
        <v>通化东宝</v>
      </c>
      <c r="D163" s="76">
        <f>[5]!s_pq_pctchange(B163,$B$5,$D$5)</f>
        <v>-6.5476190476190466</v>
      </c>
      <c r="E163" s="72">
        <f>[5]!S_VAL_PE_TTM(B163,$D$5)</f>
        <v>75.244110107421875</v>
      </c>
      <c r="F163" s="72">
        <f ca="1">[5]!S_VAL_PB(B163,$E$5,1)</f>
        <v>7.7496237754821777</v>
      </c>
      <c r="G163" s="72">
        <f>[5]!S_VAL_MV(B163,$D$5)/100000000</f>
        <v>161.725782896</v>
      </c>
      <c r="H163" s="76">
        <f>[5]!s_pq_pctchange(B163,$F$5,$G$5)</f>
        <v>2.2712090848363342</v>
      </c>
    </row>
    <row r="164" spans="1:8">
      <c r="A164" s="171" t="s">
        <v>333</v>
      </c>
      <c r="B164" s="109" t="s">
        <v>301</v>
      </c>
      <c r="C164" s="71" t="str">
        <f>[5]!S_INFO_NAME(B164)</f>
        <v>国药一致</v>
      </c>
      <c r="D164" s="76">
        <f>[5]!s_pq_pctchange(B164,$B$5,$D$5)</f>
        <v>-3.9468302658486665</v>
      </c>
      <c r="E164" s="72">
        <f>[5]!S_VAL_PE_TTM(B164,$D$5)</f>
        <v>27.058050155639648</v>
      </c>
      <c r="F164" s="72">
        <f ca="1">[5]!S_VAL_PB(B164,$E$5,1)</f>
        <v>7.5926685333251953</v>
      </c>
      <c r="G164" s="72">
        <f>[5]!S_VAL_MV(B164,$D$5)/100000000</f>
        <v>170.32822362709999</v>
      </c>
      <c r="H164" s="76">
        <f>[5]!s_pq_pctchange(B164,$F$5,$G$5)</f>
        <v>18.596311475409834</v>
      </c>
    </row>
    <row r="165" spans="1:8">
      <c r="A165" s="172"/>
      <c r="B165" s="109" t="s">
        <v>302</v>
      </c>
      <c r="C165" s="71" t="str">
        <f>[5]!S_INFO_NAME(B165)</f>
        <v>英特集团</v>
      </c>
      <c r="D165" s="76">
        <f>[5]!s_pq_pctchange(B165,$B$5,$D$5)</f>
        <v>0</v>
      </c>
      <c r="E165" s="72">
        <f>[5]!S_VAL_PE_TTM(B165,$D$5)</f>
        <v>68.973442077636719</v>
      </c>
      <c r="F165" s="72">
        <f ca="1">[5]!S_VAL_PB(B165,$E$5,1)</f>
        <v>8.1765480041503906</v>
      </c>
      <c r="G165" s="72">
        <f>[5]!S_VAL_MV(B165,$D$5)/100000000</f>
        <v>44.332053460200008</v>
      </c>
      <c r="H165" s="76">
        <f>[5]!s_pq_pctchange(B165,$F$5,$G$5)</f>
        <v>-3.8009049773755632</v>
      </c>
    </row>
    <row r="166" spans="1:8">
      <c r="A166" s="172"/>
      <c r="B166" s="109" t="s">
        <v>303</v>
      </c>
      <c r="C166" s="71" t="str">
        <f>[5]!S_INFO_NAME(B166)</f>
        <v>桐君阁</v>
      </c>
      <c r="D166" s="76">
        <f>[5]!s_pq_pctchange(B166,$B$5,$D$5)</f>
        <v>2.5089605734767151</v>
      </c>
      <c r="E166" s="72">
        <f>[5]!S_VAL_PE_TTM(B166,$D$5)</f>
        <v>654.7841796875</v>
      </c>
      <c r="F166" s="72">
        <f ca="1">[5]!S_VAL_PB(B166,$E$5,1)</f>
        <v>8.6355743408203125</v>
      </c>
      <c r="G166" s="72">
        <f>[5]!S_VAL_MV(B166,$D$5)/100000000</f>
        <v>39.272230569000001</v>
      </c>
      <c r="H166" s="76">
        <f>[5]!s_pq_pctchange(B166,$F$5,$G$5)</f>
        <v>-10.273224043715846</v>
      </c>
    </row>
    <row r="167" spans="1:8">
      <c r="A167" s="172"/>
      <c r="B167" s="109" t="s">
        <v>304</v>
      </c>
      <c r="C167" s="71" t="str">
        <f>[5]!S_INFO_NAME(B167)</f>
        <v>浙江震元</v>
      </c>
      <c r="D167" s="76">
        <f>[5]!s_pq_pctchange(B167,$B$5,$D$5)</f>
        <v>-4.2790697674418681</v>
      </c>
      <c r="E167" s="72">
        <f>[5]!S_VAL_PE_TTM(B167,$D$5)</f>
        <v>63.94024658203125</v>
      </c>
      <c r="F167" s="72">
        <f ca="1">[5]!S_VAL_PB(B167,$E$5,1)</f>
        <v>2.8477828502655029</v>
      </c>
      <c r="G167" s="72">
        <f>[5]!S_VAL_MV(B167,$D$5)/100000000</f>
        <v>34.381286129399996</v>
      </c>
      <c r="H167" s="76">
        <f>[5]!s_pq_pctchange(B167,$F$5,$G$5)</f>
        <v>2.6404874746106977</v>
      </c>
    </row>
    <row r="168" spans="1:8">
      <c r="A168" s="172"/>
      <c r="B168" s="109" t="s">
        <v>305</v>
      </c>
      <c r="C168" s="71" t="str">
        <f>[5]!S_INFO_NAME(B168)</f>
        <v>嘉事堂</v>
      </c>
      <c r="D168" s="76">
        <f>[5]!s_pq_pctchange(B168,$B$5,$D$5)</f>
        <v>5.0668828536684307</v>
      </c>
      <c r="E168" s="72">
        <f>[5]!S_VAL_PE_TTM(B168,$D$5)</f>
        <v>25.594179153442383</v>
      </c>
      <c r="F168" s="72">
        <f ca="1">[5]!S_VAL_PB(B168,$E$5,1)</f>
        <v>4.7524714469909668</v>
      </c>
      <c r="G168" s="72">
        <f>[5]!S_VAL_MV(B168,$D$5)/100000000</f>
        <v>62.207999999999998</v>
      </c>
      <c r="H168" s="76">
        <f>[5]!s_pq_pctchange(B168,$F$5,$G$5)</f>
        <v>-9.2827004219409375</v>
      </c>
    </row>
    <row r="169" spans="1:8">
      <c r="A169" s="172"/>
      <c r="B169" s="109" t="s">
        <v>306</v>
      </c>
      <c r="C169" s="71" t="str">
        <f>[5]!S_INFO_NAME(B169)</f>
        <v>中国医药</v>
      </c>
      <c r="D169" s="76">
        <f>[5]!s_pq_pctchange(B169,$B$5,$D$5)</f>
        <v>3.7723785166240198</v>
      </c>
      <c r="E169" s="72">
        <f>[5]!S_VAL_PE_TTM(B169,$D$5)</f>
        <v>28.317417144775391</v>
      </c>
      <c r="F169" s="72">
        <f ca="1">[5]!S_VAL_PB(B169,$E$5,1)</f>
        <v>4.6272306442260742</v>
      </c>
      <c r="G169" s="72">
        <f>[5]!S_VAL_MV(B169,$D$5)/100000000</f>
        <v>164.33092482000001</v>
      </c>
      <c r="H169" s="76">
        <f>[5]!s_pq_pctchange(B169,$F$5,$G$5)</f>
        <v>1.1126564673157091</v>
      </c>
    </row>
    <row r="170" spans="1:8">
      <c r="A170" s="172"/>
      <c r="B170" s="109" t="s">
        <v>307</v>
      </c>
      <c r="C170" s="71" t="str">
        <f>[5]!S_INFO_NAME(B170)</f>
        <v>国药股份</v>
      </c>
      <c r="D170" s="76">
        <f>[5]!s_pq_pctchange(B170,$B$5,$D$5)</f>
        <v>4.6427395456042131</v>
      </c>
      <c r="E170" s="72">
        <f>[5]!S_VAL_PE_TTM(B170,$D$5)</f>
        <v>32.714813232421875</v>
      </c>
      <c r="F170" s="72">
        <f ca="1">[5]!S_VAL_PB(B170,$E$5,1)</f>
        <v>7.0027871131896973</v>
      </c>
      <c r="G170" s="72">
        <f>[5]!S_VAL_MV(B170,$D$5)/100000000</f>
        <v>152.16264000000001</v>
      </c>
      <c r="H170" s="76">
        <f>[5]!s_pq_pctchange(B170,$F$5,$G$5)</f>
        <v>10.60961313012896</v>
      </c>
    </row>
    <row r="171" spans="1:8">
      <c r="A171" s="172"/>
      <c r="B171" s="109" t="s">
        <v>308</v>
      </c>
      <c r="C171" s="71" t="str">
        <f>[5]!S_INFO_NAME(B171)</f>
        <v>南京医药</v>
      </c>
      <c r="D171" s="76">
        <f>[5]!s_pq_pctchange(B171,$B$5,$D$5)</f>
        <v>-4.7619047619047343</v>
      </c>
      <c r="E171" s="72">
        <f>[5]!S_VAL_PE_TTM(B171,$D$5)</f>
        <v>96.071990966796875</v>
      </c>
      <c r="F171" s="72">
        <f ca="1">[5]!S_VAL_PB(B171,$E$5,1)</f>
        <v>6.0094771385192871</v>
      </c>
      <c r="G171" s="72">
        <f>[5]!S_VAL_MV(B171,$D$5)/100000000</f>
        <v>66.409494252000002</v>
      </c>
      <c r="H171" s="76">
        <f>[5]!s_pq_pctchange(B171,$F$5,$G$5)</f>
        <v>-8.333333333333325</v>
      </c>
    </row>
    <row r="172" spans="1:8">
      <c r="A172" s="172"/>
      <c r="B172" s="109" t="s">
        <v>309</v>
      </c>
      <c r="C172" s="71" t="str">
        <f>[5]!S_INFO_NAME(B172)</f>
        <v>第一医药</v>
      </c>
      <c r="D172" s="76">
        <f>[5]!s_pq_pctchange(B172,$B$5,$D$5)</f>
        <v>-4.4636908727515028</v>
      </c>
      <c r="E172" s="72">
        <f>[5]!S_VAL_PE_TTM(B172,$D$5)</f>
        <v>88.653945922851563</v>
      </c>
      <c r="F172" s="72">
        <f ca="1">[5]!S_VAL_PB(B172,$E$5,1)</f>
        <v>5.6833043098449707</v>
      </c>
      <c r="G172" s="72">
        <f>[5]!S_VAL_MV(B172,$D$5)/100000000</f>
        <v>31.990582159799999</v>
      </c>
      <c r="H172" s="76">
        <f>[5]!s_pq_pctchange(B172,$F$5,$G$5)</f>
        <v>-6.8777292576419402</v>
      </c>
    </row>
    <row r="173" spans="1:8">
      <c r="A173" s="172"/>
      <c r="B173" s="109" t="s">
        <v>310</v>
      </c>
      <c r="C173" s="71" t="str">
        <f>[5]!S_INFO_NAME(B173)</f>
        <v>九州通</v>
      </c>
      <c r="D173" s="76">
        <f>[5]!s_pq_pctchange(B173,$B$5,$D$5)</f>
        <v>6.6596194503171002</v>
      </c>
      <c r="E173" s="72">
        <f>[5]!S_VAL_PE_TTM(B173,$D$5)</f>
        <v>62.249965667724609</v>
      </c>
      <c r="F173" s="72">
        <f ca="1">[5]!S_VAL_PB(B173,$E$5,1)</f>
        <v>5.8511795997619629</v>
      </c>
      <c r="G173" s="72">
        <f>[5]!S_VAL_MV(B173,$D$5)/100000000</f>
        <v>331.57250150120001</v>
      </c>
      <c r="H173" s="76">
        <f>[5]!s_pq_pctchange(B173,$F$5,$G$5)</f>
        <v>9.897360703812307</v>
      </c>
    </row>
    <row r="174" spans="1:8">
      <c r="A174" s="172"/>
      <c r="B174" s="109" t="s">
        <v>311</v>
      </c>
      <c r="C174" s="71" t="str">
        <f>[5]!S_INFO_NAME(B174)</f>
        <v>上海医药</v>
      </c>
      <c r="D174" s="76">
        <f>[5]!s_pq_pctchange(B174,$B$5,$D$5)</f>
        <v>-2.8134556574923697</v>
      </c>
      <c r="E174" s="72">
        <f>[5]!S_VAL_PE_TTM(B174,$D$5)</f>
        <v>17.243602752685547</v>
      </c>
      <c r="F174" s="72">
        <f ca="1">[5]!S_VAL_PB(B174,$E$5,1)</f>
        <v>1.6700913906097412</v>
      </c>
      <c r="G174" s="72">
        <f>[5]!S_VAL_MV(B174,$D$5)/100000000</f>
        <v>427.26788448820002</v>
      </c>
      <c r="H174" s="76">
        <f>[5]!s_pq_pctchange(B174,$F$5,$G$5)</f>
        <v>-4.7649710238248488</v>
      </c>
    </row>
    <row r="175" spans="1:8">
      <c r="A175" s="171" t="s">
        <v>327</v>
      </c>
      <c r="B175" s="109" t="s">
        <v>312</v>
      </c>
      <c r="C175" s="71" t="str">
        <f>[5]!S_INFO_NAME(B175)</f>
        <v>鱼跃医疗</v>
      </c>
      <c r="D175" s="76">
        <f>[5]!s_pq_pctchange(B175,$B$5,$D$5)</f>
        <v>4.0520446096654172</v>
      </c>
      <c r="E175" s="72">
        <f>[5]!S_VAL_PE_TTM(B175,$D$5)</f>
        <v>49.541793823242188</v>
      </c>
      <c r="F175" s="72">
        <f ca="1">[5]!S_VAL_PB(B175,$E$5,1)</f>
        <v>9.4118242263793945</v>
      </c>
      <c r="G175" s="72">
        <f>[5]!S_VAL_MV(B175,$D$5)/100000000</f>
        <v>148.79663135999999</v>
      </c>
      <c r="H175" s="76">
        <f>[5]!s_pq_pctchange(B175,$F$5,$G$5)</f>
        <v>-8.7130295763389256</v>
      </c>
    </row>
    <row r="176" spans="1:8">
      <c r="A176" s="172"/>
      <c r="B176" s="109" t="s">
        <v>313</v>
      </c>
      <c r="C176" s="71" t="str">
        <f>[5]!S_INFO_NAME(B176)</f>
        <v>九安医疗</v>
      </c>
      <c r="D176" s="76">
        <f>[5]!s_pq_pctchange(B176,$B$5,$D$5)</f>
        <v>3.3489377025567091</v>
      </c>
      <c r="E176" s="72">
        <f>[5]!S_VAL_PE_TTM(B176,$D$5)</f>
        <v>-240.00260925292969</v>
      </c>
      <c r="F176" s="72">
        <f ca="1">[5]!S_VAL_PB(B176,$E$5,1)</f>
        <v>12.837358474731445</v>
      </c>
      <c r="G176" s="72">
        <f>[5]!S_VAL_MV(B176,$D$5)/100000000</f>
        <v>106.764</v>
      </c>
      <c r="H176" s="76">
        <f>[5]!s_pq_pctchange(B176,$F$5,$G$5)</f>
        <v>-8.1666666666666785</v>
      </c>
    </row>
    <row r="177" spans="1:8">
      <c r="A177" s="172"/>
      <c r="B177" s="109" t="s">
        <v>314</v>
      </c>
      <c r="C177" s="71" t="str">
        <f>[5]!S_INFO_NAME(B177)</f>
        <v>尚荣医疗</v>
      </c>
      <c r="D177" s="76">
        <f>[5]!s_pq_pctchange(B177,$B$5,$D$5)</f>
        <v>-2.6104417670682611</v>
      </c>
      <c r="E177" s="72">
        <f>[5]!S_VAL_PE_TTM(B177,$D$5)</f>
        <v>91.391067504882813</v>
      </c>
      <c r="F177" s="72">
        <f ca="1">[5]!S_VAL_PB(B177,$E$5,1)</f>
        <v>6.5157923698425293</v>
      </c>
      <c r="G177" s="72">
        <f>[5]!S_VAL_MV(B177,$D$5)/100000000</f>
        <v>87.96515325</v>
      </c>
      <c r="H177" s="76">
        <f>[5]!s_pq_pctchange(B177,$F$5,$G$5)</f>
        <v>12.225938312894847</v>
      </c>
    </row>
    <row r="178" spans="1:8">
      <c r="A178" s="172"/>
      <c r="B178" s="109" t="s">
        <v>315</v>
      </c>
      <c r="C178" s="71" t="str">
        <f>[5]!S_INFO_NAME(B178)</f>
        <v>乐普医疗</v>
      </c>
      <c r="D178" s="76">
        <f>[5]!s_pq_pctchange(B178,$B$5,$D$5)</f>
        <v>5.7012068248023295</v>
      </c>
      <c r="E178" s="72">
        <f>[5]!S_VAL_PE_TTM(B178,$D$5)</f>
        <v>50.87640380859375</v>
      </c>
      <c r="F178" s="72">
        <f ca="1">[5]!S_VAL_PB(B178,$E$5,1)</f>
        <v>6.6365447044372559</v>
      </c>
      <c r="G178" s="72">
        <f>[5]!S_VAL_MV(B178,$D$5)/100000000</f>
        <v>206.24799999999999</v>
      </c>
      <c r="H178" s="76">
        <f>[5]!s_pq_pctchange(B178,$F$5,$G$5)</f>
        <v>9.4056172436316032</v>
      </c>
    </row>
    <row r="179" spans="1:8">
      <c r="A179" s="172"/>
      <c r="B179" s="109" t="s">
        <v>316</v>
      </c>
      <c r="C179" s="71" t="str">
        <f>[5]!S_INFO_NAME(B179)</f>
        <v>阳普医疗</v>
      </c>
      <c r="D179" s="76">
        <f>[5]!s_pq_pctchange(B179,$B$5,$D$5)</f>
        <v>-4.9042145593869773</v>
      </c>
      <c r="E179" s="72">
        <f>[5]!S_VAL_PE_TTM(B179,$D$5)</f>
        <v>63.469673156738281</v>
      </c>
      <c r="F179" s="72">
        <f ca="1">[5]!S_VAL_PB(B179,$E$5,1)</f>
        <v>5.190361499786377</v>
      </c>
      <c r="G179" s="72">
        <f>[5]!S_VAL_MV(B179,$D$5)/100000000</f>
        <v>36.733600000000003</v>
      </c>
      <c r="H179" s="76">
        <f>[5]!s_pq_pctchange(B179,$F$5,$G$5)</f>
        <v>0.17064846416383617</v>
      </c>
    </row>
    <row r="180" spans="1:8">
      <c r="A180" s="172"/>
      <c r="B180" s="109" t="s">
        <v>317</v>
      </c>
      <c r="C180" s="71" t="str">
        <f>[5]!S_INFO_NAME(B180)</f>
        <v>理邦仪器</v>
      </c>
      <c r="D180" s="76">
        <f>[5]!s_pq_pctchange(B180,$B$5,$D$5)</f>
        <v>-1.8772196854388801</v>
      </c>
      <c r="E180" s="72">
        <f>[5]!S_VAL_PE_TTM(B180,$D$5)</f>
        <v>252.5733642578125</v>
      </c>
      <c r="F180" s="72">
        <f ca="1">[5]!S_VAL_PB(B180,$E$5,1)</f>
        <v>3.1661193370819092</v>
      </c>
      <c r="G180" s="72">
        <f>[5]!S_VAL_MV(B180,$D$5)/100000000</f>
        <v>37.713000000000001</v>
      </c>
      <c r="H180" s="76">
        <f>[5]!s_pq_pctchange(B180,$F$5,$G$5)</f>
        <v>-8.1060889054912266</v>
      </c>
    </row>
    <row r="181" spans="1:8">
      <c r="A181" s="172"/>
      <c r="B181" s="109" t="s">
        <v>318</v>
      </c>
      <c r="C181" s="71" t="str">
        <f>[5]!S_INFO_NAME(B181)</f>
        <v>迪安诊断</v>
      </c>
      <c r="D181" s="76">
        <f>[5]!s_pq_pctchange(B181,$B$5,$D$5)</f>
        <v>0</v>
      </c>
      <c r="E181" s="72">
        <f>[5]!S_VAL_PE_TTM(B181,$D$5)</f>
        <v>79.792243957519531</v>
      </c>
      <c r="F181" s="72">
        <f ca="1">[5]!S_VAL_PB(B181,$E$5,1)</f>
        <v>15.661787986755371</v>
      </c>
      <c r="G181" s="72">
        <f>[5]!S_VAL_MV(B181,$D$5)/100000000</f>
        <v>90.315347860399996</v>
      </c>
      <c r="H181" s="76">
        <f>[5]!s_pq_pctchange(B181,$F$5,$G$5)</f>
        <v>-5.0647249190938437</v>
      </c>
    </row>
    <row r="182" spans="1:8">
      <c r="A182" s="172"/>
      <c r="B182" s="109" t="s">
        <v>319</v>
      </c>
      <c r="C182" s="71" t="str">
        <f>[5]!S_INFO_NAME(B182)</f>
        <v>宝莱特</v>
      </c>
      <c r="D182" s="76">
        <f>[5]!s_pq_pctchange(B182,$B$5,$D$5)</f>
        <v>-6.3069908814589626</v>
      </c>
      <c r="E182" s="72">
        <f>[5]!S_VAL_PE_TTM(B182,$D$5)</f>
        <v>141.68266296386719</v>
      </c>
      <c r="F182" s="72">
        <f ca="1">[5]!S_VAL_PB(B182,$E$5,1)</f>
        <v>8.5637760162353516</v>
      </c>
      <c r="G182" s="72">
        <f>[5]!S_VAL_MV(B182,$D$5)/100000000</f>
        <v>36.025300799999997</v>
      </c>
      <c r="H182" s="76">
        <f>[5]!s_pq_pctchange(B182,$F$5,$G$5)</f>
        <v>-11.66347992351816</v>
      </c>
    </row>
    <row r="183" spans="1:8">
      <c r="A183" s="172"/>
      <c r="B183" s="109" t="s">
        <v>320</v>
      </c>
      <c r="C183" s="71" t="str">
        <f>[5]!S_INFO_NAME(B183)</f>
        <v>和佳股份</v>
      </c>
      <c r="D183" s="76">
        <f>[5]!s_pq_pctchange(B183,$B$5,$D$5)</f>
        <v>-2.2866476112698986</v>
      </c>
      <c r="E183" s="72">
        <f>[5]!S_VAL_PE_TTM(B183,$D$5)</f>
        <v>59.826999664306641</v>
      </c>
      <c r="F183" s="72">
        <f ca="1">[5]!S_VAL_PB(B183,$E$5,1)</f>
        <v>13.429316520690918</v>
      </c>
      <c r="G183" s="72">
        <f>[5]!S_VAL_MV(B183,$D$5)/100000000</f>
        <v>136.89670995</v>
      </c>
      <c r="H183" s="76">
        <f>[5]!s_pq_pctchange(B183,$F$5,$G$5)</f>
        <v>-6.1231884057971087</v>
      </c>
    </row>
    <row r="184" spans="1:8">
      <c r="A184" s="172"/>
      <c r="B184" s="109" t="s">
        <v>321</v>
      </c>
      <c r="C184" s="71" t="str">
        <f>[5]!S_INFO_NAME(B184)</f>
        <v>三诺生物</v>
      </c>
      <c r="D184" s="76">
        <f>[5]!s_pq_pctchange(B184,$B$5,$D$5)</f>
        <v>-1.7617449664429352</v>
      </c>
      <c r="E184" s="72">
        <f>[5]!S_VAL_PE_TTM(B184,$D$5)</f>
        <v>36.722957611083984</v>
      </c>
      <c r="F184" s="72">
        <f ca="1">[5]!S_VAL_PB(B184,$E$5,1)</f>
        <v>6.8601574897766113</v>
      </c>
      <c r="G184" s="72">
        <f>[5]!S_VAL_MV(B184,$D$5)/100000000</f>
        <v>70.281078000000008</v>
      </c>
      <c r="H184" s="76">
        <f>[5]!s_pq_pctchange(B184,$F$5,$G$5)</f>
        <v>9.3362972372181829</v>
      </c>
    </row>
    <row r="185" spans="1:8">
      <c r="A185" s="172"/>
      <c r="B185" s="109" t="s">
        <v>322</v>
      </c>
      <c r="C185" s="71" t="str">
        <f>[5]!S_INFO_NAME(B185)</f>
        <v>戴维医疗</v>
      </c>
      <c r="D185" s="76">
        <f>[5]!s_pq_pctchange(B185,$B$5,$D$5)</f>
        <v>-9.0943539219401348</v>
      </c>
      <c r="E185" s="72">
        <f>[5]!S_VAL_PE_TTM(B185,$D$5)</f>
        <v>71.190826416015625</v>
      </c>
      <c r="F185" s="72">
        <f ca="1">[5]!S_VAL_PB(B185,$E$5,1)</f>
        <v>5.7997913360595703</v>
      </c>
      <c r="G185" s="72">
        <f>[5]!S_VAL_MV(B185,$D$5)/100000000</f>
        <v>38.383999999999993</v>
      </c>
      <c r="H185" s="76">
        <f>[5]!s_pq_pctchange(B185,$F$5,$G$5)</f>
        <v>-19.472315124489036</v>
      </c>
    </row>
    <row r="186" spans="1:8">
      <c r="A186" s="172"/>
      <c r="B186" s="109" t="s">
        <v>323</v>
      </c>
      <c r="C186" s="71" t="str">
        <f>[5]!S_INFO_NAME(B186)</f>
        <v>凯利泰</v>
      </c>
      <c r="D186" s="76">
        <f>[5]!s_pq_pctchange(B186,$B$5,$D$5)</f>
        <v>-5.5138662316476346</v>
      </c>
      <c r="E186" s="72">
        <f>[5]!S_VAL_PE_TTM(B186,$D$5)</f>
        <v>75.9871826171875</v>
      </c>
      <c r="F186" s="72">
        <f ca="1">[5]!S_VAL_PB(B186,$E$5,1)</f>
        <v>9.0718631744384766</v>
      </c>
      <c r="G186" s="72">
        <f>[5]!S_VAL_MV(B186,$D$5)/100000000</f>
        <v>49.178774995200001</v>
      </c>
      <c r="H186" s="76">
        <f>[5]!s_pq_pctchange(B186,$F$5,$G$5)</f>
        <v>-1.89657967255632</v>
      </c>
    </row>
    <row r="187" spans="1:8">
      <c r="A187" s="172"/>
      <c r="B187" s="109" t="s">
        <v>324</v>
      </c>
      <c r="C187" s="71" t="str">
        <f>[5]!S_INFO_NAME(B187)</f>
        <v>华润万东</v>
      </c>
      <c r="D187" s="76">
        <f>[5]!s_pq_pctchange(B187,$B$5,$D$5)</f>
        <v>-6.0167910447761379</v>
      </c>
      <c r="E187" s="72">
        <f>[5]!S_VAL_PE_TTM(B187,$D$5)</f>
        <v>111.58609008789063</v>
      </c>
      <c r="F187" s="72">
        <f ca="1">[5]!S_VAL_PB(B187,$E$5,1)</f>
        <v>6.5205779075622559</v>
      </c>
      <c r="G187" s="72">
        <f>[5]!S_VAL_MV(B187,$D$5)/100000000</f>
        <v>43.614674999999998</v>
      </c>
      <c r="H187" s="76">
        <f>[5]!s_pq_pctchange(B187,$F$5,$G$5)</f>
        <v>-9.6204766107678701</v>
      </c>
    </row>
    <row r="188" spans="1:8">
      <c r="A188" s="172"/>
      <c r="B188" s="109" t="s">
        <v>325</v>
      </c>
      <c r="C188" s="71" t="str">
        <f>[5]!S_INFO_NAME(B188)</f>
        <v>山东药玻</v>
      </c>
      <c r="D188" s="76">
        <f>[5]!s_pq_pctchange(B188,$B$5,$D$5)</f>
        <v>-3.6585365853658347</v>
      </c>
      <c r="E188" s="72">
        <f>[5]!S_VAL_PE_TTM(B188,$D$5)</f>
        <v>27.750740051269531</v>
      </c>
      <c r="F188" s="72">
        <f ca="1">[5]!S_VAL_PB(B188,$E$5,1)</f>
        <v>1.5430259704589844</v>
      </c>
      <c r="G188" s="72">
        <f>[5]!S_VAL_MV(B188,$D$5)/100000000</f>
        <v>32.532846030400002</v>
      </c>
      <c r="H188" s="76">
        <f>[5]!s_pq_pctchange(B188,$F$5,$G$5)</f>
        <v>-0.59642147117296984</v>
      </c>
    </row>
    <row r="189" spans="1:8">
      <c r="A189" s="173"/>
      <c r="B189" s="109" t="s">
        <v>326</v>
      </c>
      <c r="C189" s="71" t="str">
        <f>[5]!S_INFO_NAME(B189)</f>
        <v>新华医疗</v>
      </c>
      <c r="D189" s="76">
        <f>[5]!s_pq_pctchange(B189,$B$5,$D$5)</f>
        <v>0.78057241977449454</v>
      </c>
      <c r="E189" s="72">
        <f>[5]!S_VAL_PE_TTM(B189,$D$5)</f>
        <v>46.364253997802734</v>
      </c>
      <c r="F189" s="72">
        <f ca="1">[5]!S_VAL_PB(B189,$E$5,1)</f>
        <v>5.7103400230407715</v>
      </c>
      <c r="G189" s="72">
        <f>[5]!S_VAL_MV(B189,$D$5)/100000000</f>
        <v>140.535100755</v>
      </c>
      <c r="H189" s="76">
        <f>[5]!s_pq_pctchange(B189,$F$5,$G$5)</f>
        <v>13.324687955908576</v>
      </c>
    </row>
    <row r="190" spans="1:8">
      <c r="A190" s="171" t="s">
        <v>334</v>
      </c>
      <c r="B190" s="109" t="s">
        <v>329</v>
      </c>
      <c r="C190" s="71" t="str">
        <f>[5]!S_INFO_NAME(B190)</f>
        <v>海虹控股</v>
      </c>
      <c r="D190" s="76">
        <f>[5]!s_pq_pctchange(B190,$B$5,$D$5)</f>
        <v>4.2902208201892833</v>
      </c>
      <c r="E190" s="72">
        <f>[5]!S_VAL_PE_TTM(B190,$D$5)</f>
        <v>2227.641845703125</v>
      </c>
      <c r="F190" s="72">
        <f ca="1">[5]!S_VAL_PB(B190,$E$5,1)</f>
        <v>22.286312103271484</v>
      </c>
      <c r="G190" s="72">
        <f>[5]!S_VAL_MV(B190,$D$5)/100000000</f>
        <v>297.15062064240004</v>
      </c>
      <c r="H190" s="76">
        <f>[5]!s_pq_pctchange(B190,$F$5,$G$5)</f>
        <v>-11.814345991561181</v>
      </c>
    </row>
    <row r="191" spans="1:8">
      <c r="A191" s="172"/>
      <c r="B191" s="109" t="s">
        <v>328</v>
      </c>
      <c r="C191" s="71" t="str">
        <f>[5]!S_INFO_NAME(B191)</f>
        <v>爱尔眼科</v>
      </c>
      <c r="D191" s="76">
        <f>[5]!s_pq_pctchange(B191,$B$5,$D$5)</f>
        <v>-2.3239917976760283</v>
      </c>
      <c r="E191" s="72">
        <f>[5]!S_VAL_PE_TTM(B191,$D$5)</f>
        <v>63.007667541503906</v>
      </c>
      <c r="F191" s="72">
        <f ca="1">[5]!S_VAL_PB(B191,$E$5,1)</f>
        <v>10.637195587158203</v>
      </c>
      <c r="G191" s="72">
        <f>[5]!S_VAL_MV(B191,$D$5)/100000000</f>
        <v>186.75890258180002</v>
      </c>
      <c r="H191" s="76">
        <f>[5]!s_pq_pctchange(B191,$F$5,$G$5)</f>
        <v>-3.2248062015503787</v>
      </c>
    </row>
    <row r="192" spans="1:8">
      <c r="A192" s="172"/>
      <c r="B192" s="109" t="s">
        <v>330</v>
      </c>
      <c r="C192" s="71" t="str">
        <f>[5]!S_INFO_NAME(B192)</f>
        <v>泰格医药</v>
      </c>
      <c r="D192" s="76">
        <f>[5]!s_pq_pctchange(B192,$B$5,$D$5)</f>
        <v>0</v>
      </c>
      <c r="E192" s="72">
        <f>[5]!S_VAL_PE_TTM(B192,$D$5)</f>
        <v>58.251426696777344</v>
      </c>
      <c r="F192" s="72">
        <f ca="1">[5]!S_VAL_PB(B192,$E$5,1)</f>
        <v>8.7339982986450195</v>
      </c>
      <c r="G192" s="72">
        <f>[5]!S_VAL_MV(B192,$D$5)/100000000</f>
        <v>64.978795289400011</v>
      </c>
      <c r="H192" s="76">
        <f>[5]!s_pq_pctchange(B192,$F$5,$G$5)</f>
        <v>-4.1446872645063859</v>
      </c>
    </row>
    <row r="193" spans="1:8">
      <c r="A193" s="172"/>
      <c r="B193" s="109" t="s">
        <v>331</v>
      </c>
      <c r="C193" s="71" t="str">
        <f>[5]!S_INFO_NAME(B193)</f>
        <v>通策医疗</v>
      </c>
      <c r="D193" s="76">
        <f>[5]!s_pq_pctchange(B193,$B$5,$D$5)</f>
        <v>-3.2780708364732347</v>
      </c>
      <c r="E193" s="72">
        <f>[5]!S_VAL_PE_TTM(B193,$D$5)</f>
        <v>75.787574768066406</v>
      </c>
      <c r="F193" s="72">
        <f ca="1">[5]!S_VAL_PB(B193,$E$5,1)</f>
        <v>14.981827735900879</v>
      </c>
      <c r="G193" s="72">
        <f>[5]!S_VAL_MV(B193,$D$5)/100000000</f>
        <v>82.308288000000005</v>
      </c>
      <c r="H193" s="76">
        <f>[5]!s_pq_pctchange(B193,$F$5,$G$5)</f>
        <v>-6.8915382378598515</v>
      </c>
    </row>
    <row r="194" spans="1:8">
      <c r="A194" s="131"/>
      <c r="B194" s="109"/>
      <c r="C194" s="71"/>
      <c r="D194" s="76"/>
      <c r="E194" s="72"/>
      <c r="F194" s="72"/>
      <c r="G194" s="72"/>
      <c r="H194" s="76"/>
    </row>
    <row r="195" spans="1:8">
      <c r="A195" s="50" t="s">
        <v>350</v>
      </c>
      <c r="B195" s="50" t="s">
        <v>352</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663" activePane="bottomRight" state="frozen"/>
      <selection pane="topRight" activeCell="I1" sqref="I1"/>
      <selection pane="bottomLeft" activeCell="A5" sqref="A5"/>
      <selection pane="bottomRight" activeCell="I676" sqref="I676:Q681"/>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420</v>
      </c>
      <c r="I3" s="46" t="s">
        <v>439</v>
      </c>
      <c r="J3" s="46" t="s">
        <v>420</v>
      </c>
      <c r="K3" s="46" t="s">
        <v>440</v>
      </c>
      <c r="L3" s="46" t="s">
        <v>420</v>
      </c>
      <c r="M3" s="46" t="s">
        <v>449</v>
      </c>
      <c r="N3" s="46" t="s">
        <v>420</v>
      </c>
      <c r="O3" s="46" t="s">
        <v>448</v>
      </c>
      <c r="P3" s="46" t="s">
        <v>420</v>
      </c>
      <c r="Q3" s="46" t="s">
        <v>447</v>
      </c>
    </row>
    <row r="4" spans="1:17">
      <c r="H4" s="40" t="s">
        <v>422</v>
      </c>
      <c r="I4" s="40" t="s">
        <v>423</v>
      </c>
      <c r="J4" s="40" t="s">
        <v>422</v>
      </c>
      <c r="K4" s="40" t="s">
        <v>423</v>
      </c>
      <c r="L4" s="40" t="s">
        <v>422</v>
      </c>
      <c r="M4" s="40" t="s">
        <v>423</v>
      </c>
      <c r="N4" s="40" t="s">
        <v>422</v>
      </c>
      <c r="O4" s="40" t="s">
        <v>423</v>
      </c>
      <c r="P4" s="40" t="s">
        <v>422</v>
      </c>
      <c r="Q4" s="40" t="s">
        <v>423</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56">
        <v>41869</v>
      </c>
      <c r="I602" s="84">
        <v>158</v>
      </c>
      <c r="J602" s="134">
        <v>41869</v>
      </c>
      <c r="K602" s="84">
        <v>70</v>
      </c>
      <c r="L602" s="133">
        <v>41869</v>
      </c>
      <c r="M602" s="84">
        <v>140</v>
      </c>
      <c r="N602" s="133">
        <v>41869</v>
      </c>
      <c r="O602" s="84">
        <v>100</v>
      </c>
      <c r="P602" s="133">
        <v>41869</v>
      </c>
      <c r="Q602" s="84">
        <v>28</v>
      </c>
    </row>
    <row r="603" spans="8:17">
      <c r="H603" s="56">
        <v>41870</v>
      </c>
      <c r="I603" s="84">
        <v>158</v>
      </c>
      <c r="J603" s="134">
        <v>41870</v>
      </c>
      <c r="K603" s="84">
        <v>70</v>
      </c>
      <c r="L603" s="133">
        <v>41870</v>
      </c>
      <c r="M603" s="84">
        <v>140</v>
      </c>
      <c r="N603" s="133">
        <v>41870</v>
      </c>
      <c r="O603" s="84">
        <v>100</v>
      </c>
      <c r="P603" s="133">
        <v>41870</v>
      </c>
      <c r="Q603" s="84">
        <v>28</v>
      </c>
    </row>
    <row r="604" spans="8:17">
      <c r="H604" s="56">
        <v>41871</v>
      </c>
      <c r="I604" s="84">
        <v>158</v>
      </c>
      <c r="J604" s="134">
        <v>41871</v>
      </c>
      <c r="K604" s="84">
        <v>70</v>
      </c>
      <c r="L604" s="133">
        <v>41871</v>
      </c>
      <c r="M604" s="84">
        <v>140</v>
      </c>
      <c r="N604" s="133">
        <v>41871</v>
      </c>
      <c r="O604" s="84">
        <v>100</v>
      </c>
      <c r="P604" s="133">
        <v>41871</v>
      </c>
      <c r="Q604" s="84">
        <v>28</v>
      </c>
    </row>
    <row r="605" spans="8:17">
      <c r="H605" s="56">
        <v>41872</v>
      </c>
      <c r="I605" s="84">
        <v>158</v>
      </c>
      <c r="J605" s="134">
        <v>41872</v>
      </c>
      <c r="K605" s="84">
        <v>68</v>
      </c>
      <c r="L605" s="133">
        <v>41872</v>
      </c>
      <c r="M605" s="84">
        <v>140</v>
      </c>
      <c r="N605" s="133">
        <v>41872</v>
      </c>
      <c r="O605" s="84">
        <v>95</v>
      </c>
      <c r="P605" s="133">
        <v>41872</v>
      </c>
      <c r="Q605" s="84">
        <v>28</v>
      </c>
    </row>
    <row r="606" spans="8:17">
      <c r="H606" s="56">
        <v>41873</v>
      </c>
      <c r="I606" s="84">
        <v>158</v>
      </c>
      <c r="J606" s="134">
        <v>41873</v>
      </c>
      <c r="K606" s="84">
        <v>68</v>
      </c>
      <c r="L606" s="133">
        <v>41873</v>
      </c>
      <c r="M606" s="84">
        <v>140</v>
      </c>
      <c r="N606" s="133">
        <v>41873</v>
      </c>
      <c r="O606" s="84">
        <v>95</v>
      </c>
      <c r="P606" s="133">
        <v>41873</v>
      </c>
      <c r="Q606" s="84">
        <v>28</v>
      </c>
    </row>
    <row r="607" spans="8:17">
      <c r="H607" s="56">
        <v>41876</v>
      </c>
      <c r="I607" s="84">
        <v>158</v>
      </c>
      <c r="J607" s="134">
        <v>41876</v>
      </c>
      <c r="K607" s="84">
        <v>68</v>
      </c>
      <c r="L607" s="133">
        <v>41876</v>
      </c>
      <c r="M607" s="84">
        <v>140</v>
      </c>
      <c r="N607" s="133">
        <v>41876</v>
      </c>
      <c r="O607" s="84">
        <v>95</v>
      </c>
      <c r="P607" s="133">
        <v>41876</v>
      </c>
      <c r="Q607" s="84">
        <v>28</v>
      </c>
    </row>
    <row r="608" spans="8:17">
      <c r="H608" s="56">
        <v>41877</v>
      </c>
      <c r="I608" s="84">
        <v>158</v>
      </c>
      <c r="J608" s="134">
        <v>41877</v>
      </c>
      <c r="K608" s="84">
        <v>68</v>
      </c>
      <c r="L608" s="133">
        <v>41877</v>
      </c>
      <c r="M608" s="84">
        <v>155</v>
      </c>
      <c r="N608" s="133">
        <v>41877</v>
      </c>
      <c r="O608" s="84">
        <v>95</v>
      </c>
      <c r="P608" s="133">
        <v>41877</v>
      </c>
      <c r="Q608" s="84">
        <v>28</v>
      </c>
    </row>
    <row r="609" spans="8:17">
      <c r="H609" s="56">
        <v>41878</v>
      </c>
      <c r="I609" s="84">
        <v>158</v>
      </c>
      <c r="J609" s="134">
        <v>41878</v>
      </c>
      <c r="K609" s="84">
        <v>68</v>
      </c>
      <c r="L609" s="133">
        <v>41878</v>
      </c>
      <c r="M609" s="84">
        <v>155</v>
      </c>
      <c r="N609" s="133">
        <v>41878</v>
      </c>
      <c r="O609" s="84">
        <v>95</v>
      </c>
      <c r="P609" s="133">
        <v>41878</v>
      </c>
      <c r="Q609" s="84">
        <v>28</v>
      </c>
    </row>
    <row r="610" spans="8:17">
      <c r="H610" s="56">
        <v>41879</v>
      </c>
      <c r="I610" s="84">
        <v>158</v>
      </c>
      <c r="J610" s="134">
        <v>41879</v>
      </c>
      <c r="K610" s="84">
        <v>68</v>
      </c>
      <c r="L610" s="133">
        <v>41879</v>
      </c>
      <c r="M610" s="84">
        <v>155</v>
      </c>
      <c r="N610" s="133">
        <v>41879</v>
      </c>
      <c r="O610" s="84">
        <v>95</v>
      </c>
      <c r="P610" s="133">
        <v>41879</v>
      </c>
      <c r="Q610" s="84">
        <v>28</v>
      </c>
    </row>
    <row r="611" spans="8:17">
      <c r="H611" s="56">
        <v>41880</v>
      </c>
      <c r="I611" s="84">
        <v>158</v>
      </c>
      <c r="J611" s="134">
        <v>41880</v>
      </c>
      <c r="K611" s="84">
        <v>68</v>
      </c>
      <c r="L611" s="133">
        <v>41880</v>
      </c>
      <c r="M611" s="84">
        <v>155</v>
      </c>
      <c r="N611" s="133">
        <v>41880</v>
      </c>
      <c r="O611" s="84">
        <v>95</v>
      </c>
      <c r="P611" s="133">
        <v>41880</v>
      </c>
      <c r="Q611" s="84">
        <v>28</v>
      </c>
    </row>
    <row r="612" spans="8:17">
      <c r="H612" s="56">
        <v>41883</v>
      </c>
      <c r="I612" s="84">
        <v>158</v>
      </c>
      <c r="J612" s="134">
        <v>41883</v>
      </c>
      <c r="K612" s="84">
        <v>68</v>
      </c>
      <c r="L612" s="133">
        <v>41883</v>
      </c>
      <c r="M612" s="84">
        <v>155</v>
      </c>
      <c r="N612" s="133">
        <v>41883</v>
      </c>
      <c r="O612" s="84">
        <v>95</v>
      </c>
      <c r="P612" s="133">
        <v>41883</v>
      </c>
      <c r="Q612" s="84">
        <v>28</v>
      </c>
    </row>
    <row r="613" spans="8:17">
      <c r="H613" s="56">
        <v>41884</v>
      </c>
      <c r="I613" s="84">
        <v>158</v>
      </c>
      <c r="J613" s="134">
        <v>41884</v>
      </c>
      <c r="K613" s="84">
        <v>68</v>
      </c>
      <c r="L613" s="133">
        <v>41884</v>
      </c>
      <c r="M613" s="84">
        <v>155</v>
      </c>
      <c r="N613" s="133">
        <v>41884</v>
      </c>
      <c r="O613" s="84">
        <v>95</v>
      </c>
      <c r="P613" s="133">
        <v>41884</v>
      </c>
      <c r="Q613" s="84">
        <v>28</v>
      </c>
    </row>
    <row r="614" spans="8:17">
      <c r="H614" s="56">
        <v>41885</v>
      </c>
      <c r="I614" s="84">
        <v>155</v>
      </c>
      <c r="J614" s="134">
        <v>41885</v>
      </c>
      <c r="K614" s="84">
        <v>65</v>
      </c>
      <c r="L614" s="133">
        <v>41885</v>
      </c>
      <c r="M614" s="84">
        <v>155</v>
      </c>
      <c r="N614" s="133">
        <v>41885</v>
      </c>
      <c r="O614" s="84">
        <v>95</v>
      </c>
      <c r="P614" s="133">
        <v>41885</v>
      </c>
      <c r="Q614" s="84">
        <v>28</v>
      </c>
    </row>
    <row r="615" spans="8:17">
      <c r="H615" s="56">
        <v>41886</v>
      </c>
      <c r="I615" s="84">
        <v>155</v>
      </c>
      <c r="J615" s="134">
        <v>41886</v>
      </c>
      <c r="K615" s="84">
        <v>65</v>
      </c>
      <c r="L615" s="133">
        <v>41886</v>
      </c>
      <c r="M615" s="84">
        <v>155</v>
      </c>
      <c r="N615" s="133">
        <v>41886</v>
      </c>
      <c r="O615" s="84">
        <v>95</v>
      </c>
      <c r="P615" s="133">
        <v>41886</v>
      </c>
      <c r="Q615" s="84">
        <v>28</v>
      </c>
    </row>
    <row r="616" spans="8:17">
      <c r="H616" s="56">
        <v>41887</v>
      </c>
      <c r="I616" s="84">
        <v>155</v>
      </c>
      <c r="J616" s="134">
        <v>41887</v>
      </c>
      <c r="K616" s="84">
        <v>65</v>
      </c>
      <c r="L616" s="133">
        <v>41887</v>
      </c>
      <c r="M616" s="84">
        <v>155</v>
      </c>
      <c r="N616" s="133">
        <v>41887</v>
      </c>
      <c r="O616" s="84">
        <v>95</v>
      </c>
      <c r="P616" s="133">
        <v>41887</v>
      </c>
      <c r="Q616" s="84">
        <v>28</v>
      </c>
    </row>
    <row r="617" spans="8:17">
      <c r="H617" s="56">
        <v>41891</v>
      </c>
      <c r="I617" s="84">
        <v>155</v>
      </c>
      <c r="J617" s="134">
        <v>41891</v>
      </c>
      <c r="K617" s="84">
        <v>65</v>
      </c>
      <c r="L617" s="133">
        <v>41891</v>
      </c>
      <c r="M617" s="84">
        <v>155</v>
      </c>
      <c r="N617" s="133">
        <v>41891</v>
      </c>
      <c r="O617" s="84">
        <v>95</v>
      </c>
      <c r="P617" s="133">
        <v>41891</v>
      </c>
      <c r="Q617" s="84">
        <v>28</v>
      </c>
    </row>
    <row r="618" spans="8:17">
      <c r="H618" s="56">
        <v>41892</v>
      </c>
      <c r="I618" s="84">
        <v>152</v>
      </c>
      <c r="J618" s="134">
        <v>41892</v>
      </c>
      <c r="K618" s="84">
        <v>62</v>
      </c>
      <c r="L618" s="133">
        <v>41892</v>
      </c>
      <c r="M618" s="84">
        <v>155</v>
      </c>
      <c r="N618" s="133">
        <v>41892</v>
      </c>
      <c r="O618" s="84">
        <v>95</v>
      </c>
      <c r="P618" s="133">
        <v>41892</v>
      </c>
      <c r="Q618" s="84">
        <v>28</v>
      </c>
    </row>
    <row r="619" spans="8:17">
      <c r="H619" s="56">
        <v>41893</v>
      </c>
      <c r="I619" s="84">
        <v>152</v>
      </c>
      <c r="J619" s="134">
        <v>41893</v>
      </c>
      <c r="K619" s="84">
        <v>62</v>
      </c>
      <c r="L619" s="133">
        <v>41893</v>
      </c>
      <c r="M619" s="84">
        <v>155</v>
      </c>
      <c r="N619" s="133">
        <v>41893</v>
      </c>
      <c r="O619" s="84">
        <v>90</v>
      </c>
      <c r="P619" s="133">
        <v>41893</v>
      </c>
      <c r="Q619" s="84">
        <v>28</v>
      </c>
    </row>
    <row r="620" spans="8:17">
      <c r="H620" s="56">
        <v>41894</v>
      </c>
      <c r="I620" s="84">
        <v>152</v>
      </c>
      <c r="J620" s="134">
        <v>41894</v>
      </c>
      <c r="K620" s="84">
        <v>62</v>
      </c>
      <c r="L620" s="133">
        <v>41894</v>
      </c>
      <c r="M620" s="84">
        <v>155</v>
      </c>
      <c r="N620" s="133">
        <v>41894</v>
      </c>
      <c r="O620" s="84">
        <v>90</v>
      </c>
      <c r="P620" s="133">
        <v>41894</v>
      </c>
      <c r="Q620" s="84">
        <v>28</v>
      </c>
    </row>
    <row r="621" spans="8:17">
      <c r="H621" s="56">
        <v>41897</v>
      </c>
      <c r="I621" s="84">
        <v>152</v>
      </c>
      <c r="J621" s="134">
        <v>41897</v>
      </c>
      <c r="K621" s="84">
        <v>62</v>
      </c>
      <c r="L621" s="133">
        <v>41897</v>
      </c>
      <c r="M621" s="84">
        <v>155</v>
      </c>
      <c r="N621" s="133">
        <v>41897</v>
      </c>
      <c r="O621" s="84">
        <v>90</v>
      </c>
      <c r="P621" s="133">
        <v>41897</v>
      </c>
      <c r="Q621" s="84">
        <v>28</v>
      </c>
    </row>
    <row r="622" spans="8:17">
      <c r="H622" s="56">
        <v>41898</v>
      </c>
      <c r="I622" s="84">
        <v>152</v>
      </c>
      <c r="J622" s="134">
        <v>41898</v>
      </c>
      <c r="K622" s="84">
        <v>62</v>
      </c>
      <c r="L622" s="133">
        <v>41898</v>
      </c>
      <c r="M622" s="84">
        <v>180</v>
      </c>
      <c r="N622" s="133">
        <v>41898</v>
      </c>
      <c r="O622" s="84">
        <v>90</v>
      </c>
      <c r="P622" s="133">
        <v>41898</v>
      </c>
      <c r="Q622" s="84">
        <v>28</v>
      </c>
    </row>
    <row r="623" spans="8:17">
      <c r="H623" s="56">
        <v>41899</v>
      </c>
      <c r="I623" s="84">
        <v>152</v>
      </c>
      <c r="J623" s="133">
        <v>41899</v>
      </c>
      <c r="K623" s="84">
        <v>62</v>
      </c>
      <c r="L623" s="133">
        <v>41899</v>
      </c>
      <c r="M623" s="84">
        <v>180</v>
      </c>
      <c r="N623" s="133">
        <v>41899</v>
      </c>
      <c r="O623" s="84">
        <v>90</v>
      </c>
      <c r="P623" s="133">
        <v>41899</v>
      </c>
      <c r="Q623" s="84">
        <v>28</v>
      </c>
    </row>
    <row r="624" spans="8:17">
      <c r="H624" s="56">
        <v>41900</v>
      </c>
      <c r="I624" s="84">
        <v>152</v>
      </c>
      <c r="J624" s="133">
        <v>41900</v>
      </c>
      <c r="K624" s="84">
        <v>62</v>
      </c>
      <c r="L624" s="133">
        <v>41900</v>
      </c>
      <c r="M624" s="84">
        <v>180</v>
      </c>
      <c r="N624" s="133">
        <v>41900</v>
      </c>
      <c r="O624" s="84">
        <v>90</v>
      </c>
      <c r="P624" s="133">
        <v>41900</v>
      </c>
      <c r="Q624" s="84">
        <v>28</v>
      </c>
    </row>
    <row r="625" spans="8:17">
      <c r="H625" s="56">
        <v>41901</v>
      </c>
      <c r="I625" s="84">
        <v>152</v>
      </c>
      <c r="J625" s="133">
        <v>41901</v>
      </c>
      <c r="K625" s="84">
        <v>60</v>
      </c>
      <c r="L625" s="133">
        <v>41901</v>
      </c>
      <c r="M625" s="84">
        <v>180</v>
      </c>
      <c r="N625" s="133">
        <v>41901</v>
      </c>
      <c r="O625" s="84">
        <v>85</v>
      </c>
      <c r="P625" s="133">
        <v>41901</v>
      </c>
      <c r="Q625" s="84">
        <v>28</v>
      </c>
    </row>
    <row r="626" spans="8:17">
      <c r="H626" s="56">
        <v>41904</v>
      </c>
      <c r="I626" s="84">
        <v>152</v>
      </c>
      <c r="J626" s="133">
        <v>41904</v>
      </c>
      <c r="K626" s="84">
        <v>60</v>
      </c>
      <c r="L626" s="133">
        <v>41904</v>
      </c>
      <c r="M626" s="84">
        <v>180</v>
      </c>
      <c r="N626" s="133">
        <v>41904</v>
      </c>
      <c r="O626" s="84">
        <v>85</v>
      </c>
      <c r="P626" s="133">
        <v>41904</v>
      </c>
      <c r="Q626" s="84">
        <v>28</v>
      </c>
    </row>
    <row r="627" spans="8:17">
      <c r="H627" s="56">
        <v>41905</v>
      </c>
      <c r="I627" s="84">
        <v>152</v>
      </c>
      <c r="J627" s="133">
        <v>41905</v>
      </c>
      <c r="K627" s="84">
        <v>60</v>
      </c>
      <c r="L627" s="133">
        <v>41905</v>
      </c>
      <c r="M627" s="84">
        <v>180</v>
      </c>
      <c r="N627" s="133">
        <v>41905</v>
      </c>
      <c r="O627" s="84">
        <v>85</v>
      </c>
      <c r="P627" s="133">
        <v>41905</v>
      </c>
      <c r="Q627" s="84">
        <v>28</v>
      </c>
    </row>
    <row r="628" spans="8:17">
      <c r="H628" s="56">
        <v>41906</v>
      </c>
      <c r="I628" s="84">
        <v>150</v>
      </c>
      <c r="J628" s="133">
        <v>41906</v>
      </c>
      <c r="K628" s="84">
        <v>60</v>
      </c>
      <c r="L628" s="133">
        <v>41906</v>
      </c>
      <c r="M628" s="84">
        <v>190</v>
      </c>
      <c r="N628" s="133">
        <v>41906</v>
      </c>
      <c r="O628" s="84">
        <v>85</v>
      </c>
      <c r="P628" s="133">
        <v>41906</v>
      </c>
      <c r="Q628" s="84">
        <v>28</v>
      </c>
    </row>
    <row r="629" spans="8:17">
      <c r="H629" s="56">
        <v>41907</v>
      </c>
      <c r="I629" s="84">
        <v>150</v>
      </c>
      <c r="J629" s="133">
        <v>41907</v>
      </c>
      <c r="K629" s="84">
        <v>60</v>
      </c>
      <c r="L629" s="133">
        <v>41907</v>
      </c>
      <c r="M629" s="84">
        <v>190</v>
      </c>
      <c r="N629" s="133">
        <v>41907</v>
      </c>
      <c r="O629" s="84">
        <v>80</v>
      </c>
      <c r="P629" s="133">
        <v>41907</v>
      </c>
      <c r="Q629" s="84">
        <v>28</v>
      </c>
    </row>
    <row r="630" spans="8:17">
      <c r="H630" s="56">
        <v>41908</v>
      </c>
      <c r="I630" s="84">
        <v>150</v>
      </c>
      <c r="J630" s="133">
        <v>41908</v>
      </c>
      <c r="K630" s="84">
        <v>60</v>
      </c>
      <c r="L630" s="133">
        <v>41908</v>
      </c>
      <c r="M630" s="84">
        <v>190</v>
      </c>
      <c r="N630" s="133">
        <v>41908</v>
      </c>
      <c r="O630" s="84">
        <v>80</v>
      </c>
      <c r="P630" s="133">
        <v>41908</v>
      </c>
      <c r="Q630" s="84">
        <v>28</v>
      </c>
    </row>
    <row r="631" spans="8:17">
      <c r="H631" s="56">
        <v>41910</v>
      </c>
      <c r="I631" s="84">
        <v>150</v>
      </c>
      <c r="J631" s="133">
        <v>41910</v>
      </c>
      <c r="K631" s="84">
        <v>60</v>
      </c>
      <c r="L631" s="133">
        <v>41910</v>
      </c>
      <c r="M631" s="84">
        <v>190</v>
      </c>
      <c r="N631" s="133">
        <v>41910</v>
      </c>
      <c r="O631" s="84">
        <v>80</v>
      </c>
      <c r="P631" s="133">
        <v>41910</v>
      </c>
      <c r="Q631" s="84">
        <v>28</v>
      </c>
    </row>
    <row r="632" spans="8:17">
      <c r="H632" s="56">
        <v>41911</v>
      </c>
      <c r="I632" s="84">
        <v>150</v>
      </c>
      <c r="J632" s="133">
        <v>41911</v>
      </c>
      <c r="K632" s="84">
        <v>60</v>
      </c>
      <c r="L632" s="133">
        <v>41911</v>
      </c>
      <c r="M632" s="84">
        <v>190</v>
      </c>
      <c r="N632" s="133">
        <v>41911</v>
      </c>
      <c r="O632" s="84">
        <v>78</v>
      </c>
      <c r="P632" s="133">
        <v>41911</v>
      </c>
      <c r="Q632" s="84">
        <v>28</v>
      </c>
    </row>
    <row r="633" spans="8:17">
      <c r="H633" s="56">
        <v>41912</v>
      </c>
      <c r="I633" s="84">
        <v>150</v>
      </c>
      <c r="J633" s="133">
        <v>41912</v>
      </c>
      <c r="K633" s="84">
        <v>60</v>
      </c>
      <c r="L633" s="133">
        <v>41912</v>
      </c>
      <c r="M633" s="84">
        <v>190</v>
      </c>
      <c r="N633" s="133">
        <v>41912</v>
      </c>
      <c r="O633" s="84">
        <v>78</v>
      </c>
      <c r="P633" s="133">
        <v>41912</v>
      </c>
      <c r="Q633" s="84">
        <v>28</v>
      </c>
    </row>
    <row r="634" spans="8:17">
      <c r="H634" s="56">
        <v>41922</v>
      </c>
      <c r="I634" s="84">
        <v>145</v>
      </c>
      <c r="J634" s="133">
        <v>41922</v>
      </c>
      <c r="K634" s="84">
        <v>58</v>
      </c>
      <c r="L634" s="133">
        <v>41922</v>
      </c>
      <c r="M634" s="84">
        <v>210</v>
      </c>
      <c r="N634" s="133">
        <v>41922</v>
      </c>
      <c r="O634" s="84">
        <v>75</v>
      </c>
      <c r="P634" s="133">
        <v>41922</v>
      </c>
      <c r="Q634" s="84">
        <v>28</v>
      </c>
    </row>
    <row r="635" spans="8:17">
      <c r="H635" s="56">
        <v>41923</v>
      </c>
      <c r="I635" s="84">
        <v>145</v>
      </c>
      <c r="J635" s="133">
        <v>41923</v>
      </c>
      <c r="K635" s="84">
        <v>58</v>
      </c>
      <c r="L635" s="133">
        <v>41923</v>
      </c>
      <c r="M635" s="84">
        <v>210</v>
      </c>
      <c r="N635" s="133">
        <v>41923</v>
      </c>
      <c r="O635" s="84">
        <v>75</v>
      </c>
      <c r="P635" s="133">
        <v>41923</v>
      </c>
      <c r="Q635" s="84">
        <v>28</v>
      </c>
    </row>
    <row r="636" spans="8:17">
      <c r="H636" s="56">
        <v>41925</v>
      </c>
      <c r="I636" s="84">
        <v>145</v>
      </c>
      <c r="J636" s="133">
        <v>41925</v>
      </c>
      <c r="K636" s="84">
        <v>58</v>
      </c>
      <c r="L636" s="133">
        <v>41925</v>
      </c>
      <c r="M636" s="84">
        <v>210</v>
      </c>
      <c r="N636" s="133">
        <v>41925</v>
      </c>
      <c r="O636" s="84">
        <v>75</v>
      </c>
      <c r="P636" s="133">
        <v>41925</v>
      </c>
      <c r="Q636" s="84">
        <v>28</v>
      </c>
    </row>
    <row r="637" spans="8:17">
      <c r="H637" s="56">
        <v>41926</v>
      </c>
      <c r="I637" s="84">
        <v>145</v>
      </c>
      <c r="J637" s="133">
        <v>41926</v>
      </c>
      <c r="K637" s="84">
        <v>58</v>
      </c>
      <c r="L637" s="133">
        <v>41926</v>
      </c>
      <c r="M637" s="84">
        <v>210</v>
      </c>
      <c r="N637" s="133">
        <v>41926</v>
      </c>
      <c r="O637" s="84">
        <v>75</v>
      </c>
      <c r="P637" s="133">
        <v>41926</v>
      </c>
      <c r="Q637" s="84">
        <v>28</v>
      </c>
    </row>
    <row r="638" spans="8:17">
      <c r="H638" s="56">
        <v>41927</v>
      </c>
      <c r="I638" s="84">
        <v>143</v>
      </c>
      <c r="J638" s="133">
        <v>41927</v>
      </c>
      <c r="K638" s="84">
        <v>58</v>
      </c>
      <c r="L638" s="133">
        <v>41927</v>
      </c>
      <c r="M638" s="84">
        <v>200</v>
      </c>
      <c r="N638" s="133">
        <v>41927</v>
      </c>
      <c r="O638" s="84">
        <v>75</v>
      </c>
      <c r="P638" s="133">
        <v>41927</v>
      </c>
      <c r="Q638" s="84">
        <v>28</v>
      </c>
    </row>
    <row r="639" spans="8:17">
      <c r="H639" s="56">
        <v>41928</v>
      </c>
      <c r="I639" s="84">
        <v>143</v>
      </c>
      <c r="J639" s="133">
        <v>41928</v>
      </c>
      <c r="K639" s="84">
        <v>58</v>
      </c>
      <c r="L639" s="133">
        <v>41928</v>
      </c>
      <c r="M639" s="84">
        <v>210</v>
      </c>
      <c r="N639" s="133">
        <v>41928</v>
      </c>
      <c r="O639" s="84">
        <v>75</v>
      </c>
      <c r="P639" s="133">
        <v>41928</v>
      </c>
      <c r="Q639" s="84">
        <v>28</v>
      </c>
    </row>
    <row r="640" spans="8:17">
      <c r="H640" s="56">
        <v>41929</v>
      </c>
      <c r="I640" s="84">
        <v>143</v>
      </c>
      <c r="J640" s="133">
        <v>41929</v>
      </c>
      <c r="K640" s="84">
        <v>58</v>
      </c>
      <c r="L640" s="133">
        <v>41929</v>
      </c>
      <c r="M640" s="84">
        <v>210</v>
      </c>
      <c r="N640" s="133">
        <v>41929</v>
      </c>
      <c r="O640" s="84">
        <v>75</v>
      </c>
      <c r="P640" s="133">
        <v>41929</v>
      </c>
      <c r="Q640" s="84">
        <v>28</v>
      </c>
    </row>
    <row r="641" spans="8:17">
      <c r="H641" s="56">
        <v>41932</v>
      </c>
      <c r="I641" s="84">
        <v>143</v>
      </c>
      <c r="J641" s="133">
        <v>41932</v>
      </c>
      <c r="K641" s="84">
        <v>58</v>
      </c>
      <c r="L641" s="133">
        <v>41932</v>
      </c>
      <c r="M641" s="84">
        <v>210</v>
      </c>
      <c r="N641" s="133">
        <v>41932</v>
      </c>
      <c r="O641" s="84">
        <v>75</v>
      </c>
      <c r="P641" s="133">
        <v>41932</v>
      </c>
      <c r="Q641" s="84">
        <v>28</v>
      </c>
    </row>
    <row r="642" spans="8:17">
      <c r="H642" s="56">
        <v>41933</v>
      </c>
      <c r="I642" s="84">
        <v>143</v>
      </c>
      <c r="J642" s="133">
        <v>41933</v>
      </c>
      <c r="K642" s="84">
        <v>58</v>
      </c>
      <c r="L642" s="133">
        <v>41933</v>
      </c>
      <c r="M642" s="84">
        <v>210</v>
      </c>
      <c r="N642" s="133">
        <v>41933</v>
      </c>
      <c r="O642" s="84">
        <v>75</v>
      </c>
      <c r="P642" s="133">
        <v>41933</v>
      </c>
      <c r="Q642" s="84">
        <v>28</v>
      </c>
    </row>
    <row r="643" spans="8:17">
      <c r="H643" s="56">
        <v>41934</v>
      </c>
      <c r="I643" s="84">
        <v>142</v>
      </c>
      <c r="J643" s="133">
        <v>41934</v>
      </c>
      <c r="K643" s="84">
        <v>58</v>
      </c>
      <c r="L643" s="133">
        <v>41934</v>
      </c>
      <c r="M643" s="84">
        <v>210</v>
      </c>
      <c r="N643" s="133">
        <v>41934</v>
      </c>
      <c r="O643" s="84">
        <v>72</v>
      </c>
      <c r="P643" s="133">
        <v>41934</v>
      </c>
      <c r="Q643" s="84">
        <v>28</v>
      </c>
    </row>
    <row r="644" spans="8:17">
      <c r="H644" s="56">
        <v>41935</v>
      </c>
      <c r="I644" s="84">
        <v>142</v>
      </c>
      <c r="J644" s="133">
        <v>41935</v>
      </c>
      <c r="K644" s="84">
        <v>58</v>
      </c>
      <c r="L644" s="133">
        <v>41935</v>
      </c>
      <c r="M644" s="84">
        <v>210</v>
      </c>
      <c r="N644" s="133">
        <v>41935</v>
      </c>
      <c r="O644" s="84">
        <v>72</v>
      </c>
      <c r="P644" s="133">
        <v>41935</v>
      </c>
      <c r="Q644" s="84">
        <v>28</v>
      </c>
    </row>
    <row r="645" spans="8:17">
      <c r="H645" s="56">
        <v>41936</v>
      </c>
      <c r="I645" s="84">
        <v>140</v>
      </c>
      <c r="J645" s="133">
        <v>41936</v>
      </c>
      <c r="K645" s="84">
        <v>58</v>
      </c>
      <c r="L645" s="133">
        <v>41936</v>
      </c>
      <c r="M645" s="84">
        <v>210</v>
      </c>
      <c r="N645" s="133">
        <v>41936</v>
      </c>
      <c r="O645" s="84">
        <v>70</v>
      </c>
      <c r="P645" s="133">
        <v>41936</v>
      </c>
      <c r="Q645" s="84">
        <v>28</v>
      </c>
    </row>
    <row r="646" spans="8:17">
      <c r="H646" s="56">
        <v>41939</v>
      </c>
      <c r="I646" s="84">
        <v>140</v>
      </c>
      <c r="J646" s="133">
        <v>41939</v>
      </c>
      <c r="K646" s="84">
        <v>58</v>
      </c>
      <c r="L646" s="133">
        <v>41939</v>
      </c>
      <c r="M646" s="84">
        <v>210</v>
      </c>
      <c r="N646" s="133">
        <v>41939</v>
      </c>
      <c r="O646" s="84">
        <v>70</v>
      </c>
      <c r="P646" s="133">
        <v>41939</v>
      </c>
      <c r="Q646" s="84">
        <v>28</v>
      </c>
    </row>
    <row r="647" spans="8:17">
      <c r="H647" s="56">
        <v>41940</v>
      </c>
      <c r="I647" s="84">
        <v>140</v>
      </c>
      <c r="J647" s="133">
        <v>41940</v>
      </c>
      <c r="K647" s="84">
        <v>58</v>
      </c>
      <c r="L647" s="133">
        <v>41940</v>
      </c>
      <c r="M647" s="84">
        <v>210</v>
      </c>
      <c r="N647" s="133">
        <v>41940</v>
      </c>
      <c r="O647" s="84">
        <v>70</v>
      </c>
      <c r="P647" s="133">
        <v>41940</v>
      </c>
      <c r="Q647" s="84">
        <v>28</v>
      </c>
    </row>
    <row r="648" spans="8:17">
      <c r="H648" s="56">
        <v>41941</v>
      </c>
      <c r="I648" s="84">
        <v>140</v>
      </c>
      <c r="J648" s="133">
        <v>41941</v>
      </c>
      <c r="K648" s="84">
        <v>58</v>
      </c>
      <c r="L648" s="133">
        <v>41941</v>
      </c>
      <c r="M648" s="84">
        <v>210</v>
      </c>
      <c r="N648" s="133">
        <v>41941</v>
      </c>
      <c r="O648" s="84">
        <v>70</v>
      </c>
      <c r="P648" s="133">
        <v>41941</v>
      </c>
      <c r="Q648" s="84">
        <v>28</v>
      </c>
    </row>
    <row r="649" spans="8:17">
      <c r="H649" s="56">
        <v>41942</v>
      </c>
      <c r="I649" s="84">
        <v>140</v>
      </c>
      <c r="J649" s="133">
        <v>41942</v>
      </c>
      <c r="K649" s="84">
        <v>58</v>
      </c>
      <c r="L649" s="133">
        <v>41942</v>
      </c>
      <c r="M649" s="84">
        <v>210</v>
      </c>
      <c r="N649" s="133">
        <v>41942</v>
      </c>
      <c r="O649" s="84">
        <v>70</v>
      </c>
      <c r="P649" s="133">
        <v>41942</v>
      </c>
      <c r="Q649" s="84">
        <v>28</v>
      </c>
    </row>
    <row r="650" spans="8:17">
      <c r="H650" s="56">
        <v>41943</v>
      </c>
      <c r="I650" s="84">
        <v>140</v>
      </c>
      <c r="J650" s="133">
        <v>41943</v>
      </c>
      <c r="K650" s="84">
        <v>58</v>
      </c>
      <c r="L650" s="133">
        <v>41943</v>
      </c>
      <c r="M650" s="84">
        <v>210</v>
      </c>
      <c r="N650" s="133">
        <v>41943</v>
      </c>
      <c r="O650" s="84">
        <v>70</v>
      </c>
      <c r="P650" s="133">
        <v>41943</v>
      </c>
      <c r="Q650" s="84">
        <v>28</v>
      </c>
    </row>
    <row r="651" spans="8:17">
      <c r="H651" s="56">
        <v>41946</v>
      </c>
      <c r="I651" s="84">
        <v>140</v>
      </c>
      <c r="J651" s="133">
        <v>41946</v>
      </c>
      <c r="K651" s="84">
        <v>58</v>
      </c>
      <c r="L651" s="133">
        <v>41946</v>
      </c>
      <c r="M651" s="84">
        <v>210</v>
      </c>
      <c r="N651" s="133">
        <v>41946</v>
      </c>
      <c r="O651" s="84">
        <v>70</v>
      </c>
      <c r="P651" s="133">
        <v>41946</v>
      </c>
      <c r="Q651" s="84">
        <v>28</v>
      </c>
    </row>
    <row r="652" spans="8:17">
      <c r="H652" s="56">
        <v>41947</v>
      </c>
      <c r="I652" s="84">
        <v>140</v>
      </c>
      <c r="J652" s="133">
        <v>41947</v>
      </c>
      <c r="K652" s="84">
        <v>58</v>
      </c>
      <c r="L652" s="133">
        <v>41947</v>
      </c>
      <c r="M652" s="84">
        <v>210</v>
      </c>
      <c r="N652" s="133">
        <v>41947</v>
      </c>
      <c r="O652" s="84">
        <v>70</v>
      </c>
      <c r="P652" s="133">
        <v>41947</v>
      </c>
      <c r="Q652" s="84">
        <v>28</v>
      </c>
    </row>
    <row r="653" spans="8:17">
      <c r="H653" s="56">
        <v>41948</v>
      </c>
      <c r="I653" s="84">
        <v>140</v>
      </c>
      <c r="J653" s="133">
        <v>41948</v>
      </c>
      <c r="K653" s="84">
        <v>58</v>
      </c>
      <c r="L653" s="133">
        <v>41948</v>
      </c>
      <c r="M653" s="84">
        <v>210</v>
      </c>
      <c r="N653" s="133">
        <v>41948</v>
      </c>
      <c r="O653" s="84">
        <v>70</v>
      </c>
      <c r="P653" s="133">
        <v>41948</v>
      </c>
      <c r="Q653" s="84">
        <v>28</v>
      </c>
    </row>
    <row r="654" spans="8:17">
      <c r="H654" s="56">
        <v>41949</v>
      </c>
      <c r="I654" s="84">
        <v>140</v>
      </c>
      <c r="J654" s="133">
        <v>41949</v>
      </c>
      <c r="K654" s="84">
        <v>58</v>
      </c>
      <c r="L654" s="133">
        <v>41949</v>
      </c>
      <c r="M654" s="84">
        <v>210</v>
      </c>
      <c r="N654" s="133">
        <v>41949</v>
      </c>
      <c r="O654" s="84">
        <v>70</v>
      </c>
      <c r="P654" s="133">
        <v>41949</v>
      </c>
      <c r="Q654" s="84">
        <v>28</v>
      </c>
    </row>
    <row r="655" spans="8:17">
      <c r="H655" s="56">
        <v>41950</v>
      </c>
      <c r="I655" s="84">
        <v>140</v>
      </c>
      <c r="J655" s="133">
        <v>41950</v>
      </c>
      <c r="K655" s="84">
        <v>58</v>
      </c>
      <c r="L655" s="133">
        <v>41950</v>
      </c>
      <c r="M655" s="84">
        <v>210</v>
      </c>
      <c r="N655" s="133">
        <v>41950</v>
      </c>
      <c r="O655" s="84">
        <v>70</v>
      </c>
      <c r="P655" s="133">
        <v>41950</v>
      </c>
      <c r="Q655" s="84">
        <v>28</v>
      </c>
    </row>
    <row r="656" spans="8:17">
      <c r="H656" s="56">
        <v>41953</v>
      </c>
      <c r="I656" s="84">
        <v>140</v>
      </c>
      <c r="J656" s="133">
        <v>41953</v>
      </c>
      <c r="K656" s="84">
        <v>58</v>
      </c>
      <c r="L656" s="133">
        <v>41953</v>
      </c>
      <c r="M656" s="84">
        <v>210</v>
      </c>
      <c r="N656" s="133">
        <v>41953</v>
      </c>
      <c r="O656" s="84">
        <v>70</v>
      </c>
      <c r="P656" s="133">
        <v>41953</v>
      </c>
      <c r="Q656" s="84">
        <v>28</v>
      </c>
    </row>
    <row r="657" spans="8:17">
      <c r="H657" s="56">
        <v>41954</v>
      </c>
      <c r="I657" s="84">
        <v>140</v>
      </c>
      <c r="J657" s="133">
        <v>41954</v>
      </c>
      <c r="K657" s="84">
        <v>58</v>
      </c>
      <c r="L657" s="133">
        <v>41954</v>
      </c>
      <c r="M657" s="84">
        <v>210</v>
      </c>
      <c r="N657" s="133">
        <v>41954</v>
      </c>
      <c r="O657" s="84">
        <v>70</v>
      </c>
      <c r="P657" s="133">
        <v>41954</v>
      </c>
      <c r="Q657" s="84">
        <v>28</v>
      </c>
    </row>
    <row r="658" spans="8:17">
      <c r="H658" s="56">
        <v>41955</v>
      </c>
      <c r="I658" s="84">
        <v>140</v>
      </c>
      <c r="J658" s="133">
        <v>41955</v>
      </c>
      <c r="K658" s="84">
        <v>58</v>
      </c>
      <c r="L658" s="133">
        <v>41955</v>
      </c>
      <c r="M658" s="84">
        <v>210</v>
      </c>
      <c r="N658" s="133">
        <v>41955</v>
      </c>
      <c r="O658" s="84">
        <v>70</v>
      </c>
      <c r="P658" s="133">
        <v>41955</v>
      </c>
      <c r="Q658" s="84">
        <v>28</v>
      </c>
    </row>
    <row r="659" spans="8:17">
      <c r="H659" s="56">
        <v>41956</v>
      </c>
      <c r="I659" s="84">
        <v>138</v>
      </c>
      <c r="J659" s="133">
        <v>41956</v>
      </c>
      <c r="K659" s="84">
        <v>58</v>
      </c>
      <c r="L659" s="133">
        <v>41956</v>
      </c>
      <c r="M659" s="84">
        <v>210</v>
      </c>
      <c r="N659" s="133">
        <v>41956</v>
      </c>
      <c r="O659" s="84">
        <v>68</v>
      </c>
      <c r="P659" s="133">
        <v>41956</v>
      </c>
      <c r="Q659" s="84">
        <v>28</v>
      </c>
    </row>
    <row r="660" spans="8:17">
      <c r="H660" s="56">
        <v>41957</v>
      </c>
      <c r="I660" s="84">
        <v>138</v>
      </c>
      <c r="J660" s="133">
        <v>41957</v>
      </c>
      <c r="K660" s="84">
        <v>58</v>
      </c>
      <c r="L660" s="133">
        <v>41957</v>
      </c>
      <c r="M660" s="84">
        <v>210</v>
      </c>
      <c r="N660" s="133">
        <v>41957</v>
      </c>
      <c r="O660" s="84">
        <v>68</v>
      </c>
      <c r="P660" s="133">
        <v>41957</v>
      </c>
      <c r="Q660" s="84">
        <v>28</v>
      </c>
    </row>
    <row r="661" spans="8:17">
      <c r="H661" s="56">
        <v>41960</v>
      </c>
      <c r="I661" s="84">
        <v>138</v>
      </c>
      <c r="J661" s="133">
        <v>41960</v>
      </c>
      <c r="K661" s="84">
        <v>58</v>
      </c>
      <c r="L661" s="133">
        <v>41960</v>
      </c>
      <c r="M661" s="84">
        <v>210</v>
      </c>
      <c r="N661" s="133">
        <v>41960</v>
      </c>
      <c r="O661" s="84">
        <v>68</v>
      </c>
      <c r="P661" s="133">
        <v>41960</v>
      </c>
      <c r="Q661" s="84">
        <v>28</v>
      </c>
    </row>
    <row r="662" spans="8:17">
      <c r="H662" s="56">
        <v>41961</v>
      </c>
      <c r="I662" s="84">
        <v>135</v>
      </c>
      <c r="J662" s="133">
        <v>41961</v>
      </c>
      <c r="K662" s="84">
        <v>56</v>
      </c>
      <c r="L662" s="133">
        <v>41961</v>
      </c>
      <c r="M662" s="84">
        <v>210</v>
      </c>
      <c r="N662" s="133">
        <v>41961</v>
      </c>
      <c r="O662" s="84">
        <v>66</v>
      </c>
      <c r="P662" s="133">
        <v>41961</v>
      </c>
      <c r="Q662" s="84">
        <v>28</v>
      </c>
    </row>
    <row r="663" spans="8:17">
      <c r="H663" s="56">
        <v>41962</v>
      </c>
      <c r="I663" s="84">
        <v>135</v>
      </c>
      <c r="J663" s="133">
        <v>41962</v>
      </c>
      <c r="K663" s="84">
        <v>56</v>
      </c>
      <c r="L663" s="133">
        <v>41962</v>
      </c>
      <c r="M663" s="84">
        <v>210</v>
      </c>
      <c r="N663" s="133">
        <v>41962</v>
      </c>
      <c r="O663" s="84">
        <v>66</v>
      </c>
      <c r="P663" s="133">
        <v>41962</v>
      </c>
      <c r="Q663" s="84">
        <v>28</v>
      </c>
    </row>
    <row r="664" spans="8:17">
      <c r="H664" s="56">
        <v>41963</v>
      </c>
      <c r="I664" s="84">
        <v>135</v>
      </c>
      <c r="J664" s="133">
        <v>41963</v>
      </c>
      <c r="K664" s="84">
        <v>56</v>
      </c>
      <c r="L664" s="133">
        <v>41963</v>
      </c>
      <c r="M664" s="84">
        <v>210</v>
      </c>
      <c r="N664" s="133">
        <v>41963</v>
      </c>
      <c r="O664" s="84">
        <v>66</v>
      </c>
      <c r="P664" s="133">
        <v>41963</v>
      </c>
      <c r="Q664" s="84">
        <v>28</v>
      </c>
    </row>
    <row r="665" spans="8:17">
      <c r="H665" s="56">
        <v>41964</v>
      </c>
      <c r="I665" s="84">
        <v>135</v>
      </c>
      <c r="J665" s="133">
        <v>41964</v>
      </c>
      <c r="K665" s="84">
        <v>56</v>
      </c>
      <c r="L665" s="133">
        <v>41964</v>
      </c>
      <c r="M665" s="84">
        <v>210</v>
      </c>
      <c r="N665" s="133">
        <v>41964</v>
      </c>
      <c r="O665" s="84">
        <v>66</v>
      </c>
      <c r="P665" s="133">
        <v>41964</v>
      </c>
      <c r="Q665" s="84">
        <v>28</v>
      </c>
    </row>
    <row r="666" spans="8:17">
      <c r="H666" s="56">
        <v>41967</v>
      </c>
      <c r="I666" s="84">
        <v>135</v>
      </c>
      <c r="J666" s="133">
        <v>41967</v>
      </c>
      <c r="K666" s="84">
        <v>56</v>
      </c>
      <c r="L666" s="133">
        <v>41967</v>
      </c>
      <c r="M666" s="84">
        <v>210</v>
      </c>
      <c r="N666" s="133">
        <v>41967</v>
      </c>
      <c r="O666" s="84">
        <v>66</v>
      </c>
      <c r="P666" s="133">
        <v>41967</v>
      </c>
      <c r="Q666" s="84">
        <v>28</v>
      </c>
    </row>
    <row r="667" spans="8:17">
      <c r="H667" s="56">
        <v>41968</v>
      </c>
      <c r="I667" s="84">
        <v>135</v>
      </c>
      <c r="J667" s="133">
        <v>41968</v>
      </c>
      <c r="K667" s="84">
        <v>56</v>
      </c>
      <c r="L667" s="133">
        <v>41968</v>
      </c>
      <c r="M667" s="84">
        <v>210</v>
      </c>
      <c r="N667" s="133">
        <v>41968</v>
      </c>
      <c r="O667" s="84">
        <v>66</v>
      </c>
      <c r="P667" s="133">
        <v>41968</v>
      </c>
      <c r="Q667" s="84">
        <v>28</v>
      </c>
    </row>
    <row r="668" spans="8:17">
      <c r="H668" s="56">
        <v>41969</v>
      </c>
      <c r="I668" s="84">
        <v>135</v>
      </c>
      <c r="J668" s="133">
        <v>41969</v>
      </c>
      <c r="K668" s="84">
        <v>56</v>
      </c>
      <c r="L668" s="133">
        <v>41969</v>
      </c>
      <c r="M668" s="84">
        <v>210</v>
      </c>
      <c r="N668" s="111">
        <v>41969</v>
      </c>
      <c r="O668" s="84">
        <v>66</v>
      </c>
      <c r="P668" s="133">
        <v>41969</v>
      </c>
      <c r="Q668" s="84">
        <v>28</v>
      </c>
    </row>
    <row r="669" spans="8:17">
      <c r="H669" s="56">
        <v>41970</v>
      </c>
      <c r="I669" s="84">
        <v>135</v>
      </c>
      <c r="J669" s="133">
        <v>41970</v>
      </c>
      <c r="K669" s="84">
        <v>56</v>
      </c>
      <c r="L669" s="133">
        <v>41970</v>
      </c>
      <c r="M669" s="84">
        <v>210</v>
      </c>
      <c r="N669" s="111">
        <v>41970</v>
      </c>
      <c r="O669" s="84">
        <v>66</v>
      </c>
      <c r="P669" s="133">
        <v>41970</v>
      </c>
      <c r="Q669" s="84">
        <v>28</v>
      </c>
    </row>
    <row r="670" spans="8:17">
      <c r="H670" s="56">
        <v>41971</v>
      </c>
      <c r="I670" s="84">
        <v>128</v>
      </c>
      <c r="J670" s="133">
        <v>41971</v>
      </c>
      <c r="K670" s="84">
        <v>54</v>
      </c>
      <c r="L670" s="133">
        <v>41971</v>
      </c>
      <c r="M670" s="84">
        <v>180</v>
      </c>
      <c r="N670" s="111">
        <v>41971</v>
      </c>
      <c r="O670" s="84">
        <v>62</v>
      </c>
      <c r="P670" s="133">
        <v>41971</v>
      </c>
      <c r="Q670" s="84">
        <v>28</v>
      </c>
    </row>
    <row r="671" spans="8:17">
      <c r="H671" s="56">
        <v>41974</v>
      </c>
      <c r="I671" s="84">
        <v>125</v>
      </c>
      <c r="J671" s="133">
        <v>41974</v>
      </c>
      <c r="K671" s="84">
        <v>54</v>
      </c>
      <c r="L671" s="133">
        <v>41974</v>
      </c>
      <c r="M671" s="84">
        <v>180</v>
      </c>
      <c r="N671" s="111">
        <v>41974</v>
      </c>
      <c r="O671" s="84">
        <v>62</v>
      </c>
      <c r="P671" s="133">
        <v>41974</v>
      </c>
      <c r="Q671" s="84">
        <v>28</v>
      </c>
    </row>
    <row r="672" spans="8:17">
      <c r="H672" s="56">
        <v>41975</v>
      </c>
      <c r="I672" s="84">
        <v>125</v>
      </c>
      <c r="J672" s="133">
        <v>41975</v>
      </c>
      <c r="K672" s="84">
        <v>54</v>
      </c>
      <c r="L672" s="133">
        <v>41975</v>
      </c>
      <c r="M672" s="84">
        <v>180</v>
      </c>
      <c r="N672" s="133">
        <v>41975</v>
      </c>
      <c r="O672" s="84">
        <v>62</v>
      </c>
      <c r="P672" s="133">
        <v>41975</v>
      </c>
      <c r="Q672" s="84">
        <v>28</v>
      </c>
    </row>
    <row r="673" spans="8:17">
      <c r="H673" s="56">
        <v>41976</v>
      </c>
      <c r="I673" s="84">
        <v>125</v>
      </c>
      <c r="J673" s="133">
        <v>41976</v>
      </c>
      <c r="K673" s="84">
        <v>54</v>
      </c>
      <c r="L673" s="133">
        <v>41976</v>
      </c>
      <c r="M673" s="84">
        <v>180</v>
      </c>
      <c r="N673" s="133">
        <v>41976</v>
      </c>
      <c r="O673" s="84">
        <v>62</v>
      </c>
      <c r="P673" s="133">
        <v>41976</v>
      </c>
      <c r="Q673" s="84">
        <v>28</v>
      </c>
    </row>
    <row r="674" spans="8:17">
      <c r="H674" s="56">
        <v>41977</v>
      </c>
      <c r="I674" s="84">
        <v>125</v>
      </c>
      <c r="J674" s="133">
        <v>41977</v>
      </c>
      <c r="K674" s="84">
        <v>54</v>
      </c>
      <c r="L674" s="133">
        <v>41977</v>
      </c>
      <c r="M674" s="84">
        <v>180</v>
      </c>
      <c r="N674" s="133">
        <v>41977</v>
      </c>
      <c r="O674" s="84">
        <v>62</v>
      </c>
      <c r="P674" s="133">
        <v>41977</v>
      </c>
      <c r="Q674" s="84">
        <v>28</v>
      </c>
    </row>
    <row r="675" spans="8:17">
      <c r="H675" s="56">
        <v>41978</v>
      </c>
      <c r="I675" s="84">
        <v>125</v>
      </c>
      <c r="J675" s="133">
        <v>41978</v>
      </c>
      <c r="K675" s="84">
        <v>54</v>
      </c>
      <c r="L675" s="133">
        <v>41978</v>
      </c>
      <c r="M675" s="84">
        <v>180</v>
      </c>
      <c r="N675" s="133">
        <v>41978</v>
      </c>
      <c r="O675" s="84">
        <v>62</v>
      </c>
      <c r="P675" s="133">
        <v>41978</v>
      </c>
      <c r="Q675" s="84">
        <v>28</v>
      </c>
    </row>
    <row r="676" spans="8:17">
      <c r="H676" s="56">
        <v>41981</v>
      </c>
      <c r="I676" s="84">
        <v>125</v>
      </c>
      <c r="J676" s="133">
        <v>41981</v>
      </c>
      <c r="K676" s="84">
        <v>54</v>
      </c>
      <c r="L676" s="133">
        <v>41981</v>
      </c>
      <c r="M676" s="84">
        <v>180</v>
      </c>
      <c r="N676" s="133">
        <v>41981</v>
      </c>
      <c r="O676" s="84">
        <v>62</v>
      </c>
      <c r="P676" s="133">
        <v>41981</v>
      </c>
      <c r="Q676" s="84">
        <v>28</v>
      </c>
    </row>
    <row r="677" spans="8:17">
      <c r="H677" s="56">
        <v>41982</v>
      </c>
      <c r="I677" s="84">
        <v>125</v>
      </c>
      <c r="J677" s="133">
        <v>41982</v>
      </c>
      <c r="K677" s="84">
        <v>54</v>
      </c>
      <c r="L677" s="133">
        <v>41982</v>
      </c>
      <c r="M677" s="84">
        <v>180</v>
      </c>
      <c r="N677" s="133">
        <v>41982</v>
      </c>
      <c r="O677" s="84">
        <v>62</v>
      </c>
      <c r="P677" s="133">
        <v>41982</v>
      </c>
      <c r="Q677" s="84">
        <v>28</v>
      </c>
    </row>
    <row r="678" spans="8:17">
      <c r="H678" s="56">
        <v>41983</v>
      </c>
      <c r="I678" s="84">
        <v>125</v>
      </c>
      <c r="J678" s="133">
        <v>41983</v>
      </c>
      <c r="K678" s="84">
        <v>54</v>
      </c>
      <c r="L678" s="133">
        <v>41983</v>
      </c>
      <c r="M678" s="84">
        <v>180</v>
      </c>
      <c r="N678" s="133">
        <v>41983</v>
      </c>
      <c r="O678" s="84">
        <v>62</v>
      </c>
      <c r="P678" s="133">
        <v>41983</v>
      </c>
      <c r="Q678" s="84">
        <v>28</v>
      </c>
    </row>
    <row r="679" spans="8:17">
      <c r="H679" s="56">
        <v>41984</v>
      </c>
      <c r="I679" s="84">
        <v>125</v>
      </c>
      <c r="J679" s="133">
        <v>41984</v>
      </c>
      <c r="K679" s="84">
        <v>54</v>
      </c>
      <c r="L679" s="133">
        <v>41984</v>
      </c>
      <c r="M679" s="84">
        <v>180</v>
      </c>
      <c r="N679" s="133">
        <v>41984</v>
      </c>
      <c r="O679" s="84">
        <v>62</v>
      </c>
      <c r="P679" s="133">
        <v>41984</v>
      </c>
      <c r="Q679" s="84">
        <v>28</v>
      </c>
    </row>
    <row r="680" spans="8:17">
      <c r="H680" s="56">
        <v>41985</v>
      </c>
      <c r="I680" s="84">
        <v>122</v>
      </c>
      <c r="J680" s="133">
        <v>41985</v>
      </c>
      <c r="K680" s="84">
        <v>52</v>
      </c>
      <c r="L680" s="133">
        <v>41985</v>
      </c>
      <c r="M680" s="84">
        <v>180</v>
      </c>
      <c r="N680" s="133">
        <v>41985</v>
      </c>
      <c r="O680" s="84">
        <v>62</v>
      </c>
      <c r="P680" s="133">
        <v>41985</v>
      </c>
      <c r="Q680" s="84">
        <v>28</v>
      </c>
    </row>
    <row r="681" spans="8:17">
      <c r="H681" s="56">
        <v>41989</v>
      </c>
      <c r="I681" s="84">
        <v>122</v>
      </c>
      <c r="J681" s="133">
        <v>41989</v>
      </c>
      <c r="K681" s="84">
        <v>52</v>
      </c>
      <c r="L681" s="133">
        <v>41989</v>
      </c>
      <c r="M681" s="84">
        <v>180</v>
      </c>
      <c r="N681" s="133">
        <v>41989</v>
      </c>
      <c r="O681" s="84">
        <v>58</v>
      </c>
      <c r="P681" s="133">
        <v>41989</v>
      </c>
      <c r="Q681" s="84">
        <v>28</v>
      </c>
    </row>
    <row r="682" spans="8:17">
      <c r="H682" s="111">
        <v>41990</v>
      </c>
      <c r="I682" s="112">
        <v>122</v>
      </c>
      <c r="J682" s="134">
        <v>41990</v>
      </c>
      <c r="K682" s="112">
        <v>52</v>
      </c>
      <c r="L682" s="111">
        <v>41990</v>
      </c>
      <c r="M682" s="112">
        <v>165</v>
      </c>
      <c r="N682" s="111">
        <v>41990</v>
      </c>
      <c r="O682" s="112">
        <v>58</v>
      </c>
      <c r="P682" s="111">
        <v>41990</v>
      </c>
      <c r="Q682" s="112">
        <v>28</v>
      </c>
    </row>
    <row r="683" spans="8:17">
      <c r="H683" s="111">
        <v>41991</v>
      </c>
      <c r="I683" s="112">
        <v>122</v>
      </c>
      <c r="J683" s="134">
        <v>41991</v>
      </c>
      <c r="K683" s="112">
        <v>52</v>
      </c>
      <c r="L683" s="111">
        <v>41991</v>
      </c>
      <c r="M683" s="112">
        <v>165</v>
      </c>
      <c r="N683" s="111">
        <v>41991</v>
      </c>
      <c r="O683" s="112">
        <v>58</v>
      </c>
      <c r="P683" s="111">
        <v>41991</v>
      </c>
      <c r="Q683" s="112">
        <v>28</v>
      </c>
    </row>
    <row r="684" spans="8:17">
      <c r="H684" s="111">
        <v>41992</v>
      </c>
      <c r="I684" s="112">
        <v>122</v>
      </c>
      <c r="J684" s="134">
        <v>41992</v>
      </c>
      <c r="K684" s="112">
        <v>52</v>
      </c>
      <c r="L684" s="111">
        <v>41992</v>
      </c>
      <c r="M684" s="112">
        <v>165</v>
      </c>
      <c r="N684" s="111">
        <v>41992</v>
      </c>
      <c r="O684" s="112">
        <v>58</v>
      </c>
      <c r="P684" s="111">
        <v>41992</v>
      </c>
      <c r="Q684" s="112">
        <v>28</v>
      </c>
    </row>
    <row r="685" spans="8:17">
      <c r="H685" s="111">
        <v>41995</v>
      </c>
      <c r="I685" s="112">
        <v>120</v>
      </c>
      <c r="J685" s="134">
        <v>41995</v>
      </c>
      <c r="K685" s="112">
        <v>52</v>
      </c>
      <c r="L685" s="111">
        <v>41995</v>
      </c>
      <c r="M685" s="112">
        <v>150</v>
      </c>
      <c r="N685" s="111">
        <v>41995</v>
      </c>
      <c r="O685" s="112">
        <v>58</v>
      </c>
      <c r="P685" s="111">
        <v>41995</v>
      </c>
      <c r="Q685" s="112">
        <v>28</v>
      </c>
    </row>
    <row r="686" spans="8:17">
      <c r="H686" s="111">
        <v>41996</v>
      </c>
      <c r="I686" s="112">
        <v>120</v>
      </c>
      <c r="J686" s="134">
        <v>41996</v>
      </c>
      <c r="K686" s="112">
        <v>52</v>
      </c>
      <c r="L686" s="111">
        <v>41996</v>
      </c>
      <c r="M686" s="112">
        <v>150</v>
      </c>
      <c r="N686" s="111">
        <v>41996</v>
      </c>
      <c r="O686" s="112">
        <v>58</v>
      </c>
      <c r="P686" s="111">
        <v>41996</v>
      </c>
      <c r="Q686" s="112">
        <v>28</v>
      </c>
    </row>
    <row r="687" spans="8:17">
      <c r="H687" s="111"/>
      <c r="I687" s="112"/>
      <c r="J687" s="112"/>
    </row>
    <row r="688" spans="8:17">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121" priority="49" stopIfTrue="1">
      <formula>AND(H4&gt;0,H5&gt;0)</formula>
    </cfRule>
    <cfRule type="expression" dxfId="120" priority="50" stopIfTrue="1">
      <formula>AND(H4&gt;0,H5="")</formula>
    </cfRule>
  </conditionalFormatting>
  <conditionalFormatting sqref="I4">
    <cfRule type="expression" dxfId="119" priority="53" stopIfTrue="1">
      <formula>AND(I4&gt;0,#REF!&gt;0)</formula>
    </cfRule>
    <cfRule type="expression" dxfId="118" priority="54" stopIfTrue="1">
      <formula>AND(I4&gt;0,#REF!="")</formula>
    </cfRule>
  </conditionalFormatting>
  <conditionalFormatting sqref="H110:H491">
    <cfRule type="expression" dxfId="117" priority="45" stopIfTrue="1">
      <formula>AND(H110&gt;0,H111&gt;0)</formula>
    </cfRule>
    <cfRule type="expression" dxfId="116" priority="46" stopIfTrue="1">
      <formula>AND(H110&gt;0,H111="")</formula>
    </cfRule>
  </conditionalFormatting>
  <conditionalFormatting sqref="N4:Q4">
    <cfRule type="expression" dxfId="115" priority="43" stopIfTrue="1">
      <formula>AND(N4&gt;0,N5&gt;0)</formula>
    </cfRule>
    <cfRule type="expression" dxfId="114" priority="44" stopIfTrue="1">
      <formula>AND(N4&gt;0,N5="")</formula>
    </cfRule>
  </conditionalFormatting>
  <conditionalFormatting sqref="J5:J491">
    <cfRule type="expression" dxfId="113" priority="41" stopIfTrue="1">
      <formula>AND(J5&gt;0,J6&gt;0)</formula>
    </cfRule>
    <cfRule type="expression" dxfId="112" priority="42" stopIfTrue="1">
      <formula>AND(J5&gt;0,J6="")</formula>
    </cfRule>
  </conditionalFormatting>
  <conditionalFormatting sqref="L5:L491">
    <cfRule type="expression" dxfId="111" priority="39" stopIfTrue="1">
      <formula>AND(L5&gt;0,L6&gt;0)</formula>
    </cfRule>
    <cfRule type="expression" dxfId="110" priority="40" stopIfTrue="1">
      <formula>AND(L5&gt;0,L6="")</formula>
    </cfRule>
  </conditionalFormatting>
  <conditionalFormatting sqref="N5:N491">
    <cfRule type="expression" dxfId="109" priority="37" stopIfTrue="1">
      <formula>AND(N5&gt;0,N6&gt;0)</formula>
    </cfRule>
    <cfRule type="expression" dxfId="108" priority="38" stopIfTrue="1">
      <formula>AND(N5&gt;0,N6="")</formula>
    </cfRule>
  </conditionalFormatting>
  <conditionalFormatting sqref="H492:H518">
    <cfRule type="expression" dxfId="107" priority="35" stopIfTrue="1">
      <formula>AND(H492&gt;0,H493&gt;0)</formula>
    </cfRule>
    <cfRule type="expression" dxfId="106" priority="36" stopIfTrue="1">
      <formula>AND(H492&gt;0,H493="")</formula>
    </cfRule>
  </conditionalFormatting>
  <conditionalFormatting sqref="J492:J518">
    <cfRule type="expression" dxfId="105" priority="33" stopIfTrue="1">
      <formula>AND(J492&gt;0,J493&gt;0)</formula>
    </cfRule>
    <cfRule type="expression" dxfId="104" priority="34" stopIfTrue="1">
      <formula>AND(J492&gt;0,J493="")</formula>
    </cfRule>
  </conditionalFormatting>
  <conditionalFormatting sqref="P5:P518">
    <cfRule type="expression" dxfId="103" priority="31" stopIfTrue="1">
      <formula>AND(P5&gt;0,P6&gt;0)</formula>
    </cfRule>
    <cfRule type="expression" dxfId="102" priority="32" stopIfTrue="1">
      <formula>AND(P5&gt;0,P6="")</formula>
    </cfRule>
  </conditionalFormatting>
  <conditionalFormatting sqref="N492:N518">
    <cfRule type="expression" dxfId="101" priority="29" stopIfTrue="1">
      <formula>AND(N492&gt;0,N493&gt;0)</formula>
    </cfRule>
    <cfRule type="expression" dxfId="100" priority="30" stopIfTrue="1">
      <formula>AND(N492&gt;0,N493="")</formula>
    </cfRule>
  </conditionalFormatting>
  <conditionalFormatting sqref="H519:H528">
    <cfRule type="expression" dxfId="99" priority="27" stopIfTrue="1">
      <formula>AND(H519&gt;0,H520&gt;0)</formula>
    </cfRule>
    <cfRule type="expression" dxfId="98" priority="28" stopIfTrue="1">
      <formula>AND(H519&gt;0,H520="")</formula>
    </cfRule>
  </conditionalFormatting>
  <conditionalFormatting sqref="J519:J528">
    <cfRule type="expression" dxfId="97" priority="25" stopIfTrue="1">
      <formula>AND(J519&gt;0,J520&gt;0)</formula>
    </cfRule>
    <cfRule type="expression" dxfId="96" priority="26" stopIfTrue="1">
      <formula>AND(J519&gt;0,J520="")</formula>
    </cfRule>
  </conditionalFormatting>
  <conditionalFormatting sqref="H529:H535">
    <cfRule type="expression" dxfId="95" priority="23" stopIfTrue="1">
      <formula>AND(H529&gt;0,H530&gt;0)</formula>
    </cfRule>
    <cfRule type="expression" dxfId="94" priority="24" stopIfTrue="1">
      <formula>AND(H529&gt;0,H530="")</formula>
    </cfRule>
  </conditionalFormatting>
  <conditionalFormatting sqref="H536:H540">
    <cfRule type="expression" dxfId="93" priority="21" stopIfTrue="1">
      <formula>AND(H536&gt;0,H537&gt;0)</formula>
    </cfRule>
    <cfRule type="expression" dxfId="92" priority="22" stopIfTrue="1">
      <formula>AND(H536&gt;0,H537="")</formula>
    </cfRule>
  </conditionalFormatting>
  <conditionalFormatting sqref="H541:H553">
    <cfRule type="expression" dxfId="91" priority="19" stopIfTrue="1">
      <formula>AND(H541&gt;0,H542&gt;0)</formula>
    </cfRule>
    <cfRule type="expression" dxfId="90" priority="20" stopIfTrue="1">
      <formula>AND(H541&gt;0,H542="")</formula>
    </cfRule>
  </conditionalFormatting>
  <conditionalFormatting sqref="H554:H589">
    <cfRule type="expression" dxfId="89" priority="17" stopIfTrue="1">
      <formula>AND(H554&gt;0,H555&gt;0)</formula>
    </cfRule>
    <cfRule type="expression" dxfId="88" priority="18" stopIfTrue="1">
      <formula>AND(H554&gt;0,H555="")</formula>
    </cfRule>
  </conditionalFormatting>
  <conditionalFormatting sqref="H590:H593">
    <cfRule type="expression" dxfId="87" priority="15" stopIfTrue="1">
      <formula>AND(H590&gt;0,H591&gt;0)</formula>
    </cfRule>
    <cfRule type="expression" dxfId="86" priority="16" stopIfTrue="1">
      <formula>AND(H590&gt;0,H591="")</formula>
    </cfRule>
  </conditionalFormatting>
  <conditionalFormatting sqref="H594:H601">
    <cfRule type="expression" dxfId="85" priority="13" stopIfTrue="1">
      <formula>AND(H594&gt;0,H595&gt;0)</formula>
    </cfRule>
    <cfRule type="expression" dxfId="84" priority="14" stopIfTrue="1">
      <formula>AND(H594&gt;0,H595="")</formula>
    </cfRule>
  </conditionalFormatting>
  <conditionalFormatting sqref="H602:H622">
    <cfRule type="expression" dxfId="83" priority="11" stopIfTrue="1">
      <formula>AND(H602&gt;0,H603&gt;0)</formula>
    </cfRule>
    <cfRule type="expression" dxfId="82" priority="12" stopIfTrue="1">
      <formula>AND(H602&gt;0,H603="")</formula>
    </cfRule>
  </conditionalFormatting>
  <conditionalFormatting sqref="H623:H639">
    <cfRule type="expression" dxfId="81" priority="9" stopIfTrue="1">
      <formula>AND(H623&gt;0,H624&gt;0)</formula>
    </cfRule>
    <cfRule type="expression" dxfId="80" priority="10" stopIfTrue="1">
      <formula>AND(H623&gt;0,H624="")</formula>
    </cfRule>
  </conditionalFormatting>
  <conditionalFormatting sqref="H640:H667">
    <cfRule type="expression" dxfId="79" priority="7" stopIfTrue="1">
      <formula>AND(H640&gt;0,H641&gt;0)</formula>
    </cfRule>
    <cfRule type="expression" dxfId="78" priority="8" stopIfTrue="1">
      <formula>AND(H640&gt;0,H641="")</formula>
    </cfRule>
  </conditionalFormatting>
  <conditionalFormatting sqref="H668:H671">
    <cfRule type="expression" dxfId="77" priority="5" stopIfTrue="1">
      <formula>AND(H668&gt;0,H669&gt;0)</formula>
    </cfRule>
    <cfRule type="expression" dxfId="76" priority="6" stopIfTrue="1">
      <formula>AND(H668&gt;0,H669="")</formula>
    </cfRule>
  </conditionalFormatting>
  <conditionalFormatting sqref="H672:H675">
    <cfRule type="expression" dxfId="75" priority="3" stopIfTrue="1">
      <formula>AND(H672&gt;0,H673&gt;0)</formula>
    </cfRule>
    <cfRule type="expression" dxfId="74" priority="4" stopIfTrue="1">
      <formula>AND(H672&gt;0,H673="")</formula>
    </cfRule>
  </conditionalFormatting>
  <conditionalFormatting sqref="H676:H681">
    <cfRule type="expression" dxfId="73" priority="1" stopIfTrue="1">
      <formula>AND(H676&gt;0,H677&gt;0)</formula>
    </cfRule>
    <cfRule type="expression" dxfId="72" priority="2" stopIfTrue="1">
      <formula>AND(H676&gt;0,H677="")</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9" activePane="bottomRight" state="frozen"/>
      <selection pane="topRight" activeCell="I1" sqref="I1"/>
      <selection pane="bottomLeft" activeCell="A5" sqref="A5"/>
      <selection pane="bottomRight" activeCell="K69" sqref="K69:K70"/>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420</v>
      </c>
      <c r="I3" s="45" t="s">
        <v>441</v>
      </c>
      <c r="J3" s="45" t="s">
        <v>420</v>
      </c>
      <c r="K3" s="45" t="s">
        <v>443</v>
      </c>
      <c r="L3" s="45" t="s">
        <v>420</v>
      </c>
      <c r="M3" s="45" t="s">
        <v>444</v>
      </c>
      <c r="N3" s="45" t="s">
        <v>420</v>
      </c>
      <c r="O3" s="45" t="s">
        <v>442</v>
      </c>
      <c r="P3" s="45" t="s">
        <v>420</v>
      </c>
      <c r="Q3" s="45" t="s">
        <v>438</v>
      </c>
      <c r="R3" s="45" t="s">
        <v>420</v>
      </c>
      <c r="S3" s="45" t="s">
        <v>436</v>
      </c>
      <c r="T3" s="45" t="s">
        <v>420</v>
      </c>
      <c r="U3" s="45" t="s">
        <v>450</v>
      </c>
      <c r="V3" s="84"/>
    </row>
    <row r="4" spans="1:22">
      <c r="H4" s="57" t="s">
        <v>422</v>
      </c>
      <c r="I4" s="40" t="s">
        <v>423</v>
      </c>
      <c r="J4" s="40" t="s">
        <v>422</v>
      </c>
      <c r="K4" s="40" t="s">
        <v>423</v>
      </c>
      <c r="L4" s="40" t="s">
        <v>422</v>
      </c>
      <c r="M4" s="40" t="s">
        <v>423</v>
      </c>
      <c r="N4" s="40" t="s">
        <v>422</v>
      </c>
      <c r="O4" s="40" t="s">
        <v>423</v>
      </c>
      <c r="P4" s="40" t="s">
        <v>422</v>
      </c>
      <c r="Q4" s="40" t="s">
        <v>423</v>
      </c>
      <c r="R4" s="40" t="s">
        <v>422</v>
      </c>
      <c r="S4" s="40" t="s">
        <v>423</v>
      </c>
      <c r="T4" s="40" t="s">
        <v>422</v>
      </c>
      <c r="U4" s="40" t="s">
        <v>423</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115">
        <v>41912</v>
      </c>
      <c r="Q40" s="84">
        <v>5900</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115">
        <v>41943</v>
      </c>
      <c r="Q41" s="84">
        <v>5900</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115">
        <v>41973</v>
      </c>
      <c r="Q42" s="84">
        <v>5800</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115">
        <v>41912</v>
      </c>
      <c r="O52" s="84">
        <v>5850</v>
      </c>
      <c r="P52" s="84"/>
      <c r="Q52" s="84">
        <v>421.730009</v>
      </c>
      <c r="R52" s="115">
        <v>41639</v>
      </c>
      <c r="S52" s="84">
        <v>2900</v>
      </c>
      <c r="T52" s="115">
        <v>41912</v>
      </c>
      <c r="U52" s="84">
        <v>2900</v>
      </c>
      <c r="V52" s="84"/>
    </row>
    <row r="53" spans="1:22">
      <c r="H53" s="57">
        <v>41394</v>
      </c>
      <c r="I53" s="84">
        <v>1050</v>
      </c>
      <c r="J53" s="57">
        <v>41455</v>
      </c>
      <c r="K53" s="84">
        <v>1590</v>
      </c>
      <c r="L53" s="57">
        <v>41820</v>
      </c>
      <c r="M53" s="84">
        <v>13900</v>
      </c>
      <c r="N53" s="115">
        <v>41943</v>
      </c>
      <c r="O53" s="84">
        <v>5850</v>
      </c>
      <c r="P53" s="84"/>
      <c r="Q53" s="84">
        <v>429.04141199999998</v>
      </c>
      <c r="R53" s="115">
        <v>41670</v>
      </c>
      <c r="S53" s="84">
        <v>2900</v>
      </c>
      <c r="T53" s="115">
        <v>41943</v>
      </c>
      <c r="U53" s="84">
        <v>2900</v>
      </c>
      <c r="V53" s="84"/>
    </row>
    <row r="54" spans="1:22">
      <c r="H54" s="57">
        <v>41425</v>
      </c>
      <c r="I54" s="84">
        <v>1030</v>
      </c>
      <c r="J54" s="57">
        <v>41486</v>
      </c>
      <c r="K54" s="84">
        <v>1610</v>
      </c>
      <c r="L54" s="57">
        <v>41851</v>
      </c>
      <c r="M54" s="84">
        <v>13650</v>
      </c>
      <c r="N54" s="115">
        <v>41973</v>
      </c>
      <c r="O54" s="84">
        <v>5800</v>
      </c>
      <c r="P54" s="84"/>
      <c r="Q54" s="84">
        <v>493.462446</v>
      </c>
      <c r="R54" s="115">
        <v>41698</v>
      </c>
      <c r="S54" s="84">
        <v>2700</v>
      </c>
      <c r="T54" s="115">
        <v>41973</v>
      </c>
      <c r="U54" s="84">
        <v>2800</v>
      </c>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41912</v>
      </c>
      <c r="M56" s="84">
        <v>13100</v>
      </c>
      <c r="N56" s="84"/>
      <c r="O56" s="84"/>
      <c r="P56" s="84"/>
      <c r="Q56" s="84">
        <v>572.04133400000001</v>
      </c>
      <c r="R56" s="115">
        <v>41759</v>
      </c>
      <c r="S56" s="84">
        <v>2650</v>
      </c>
      <c r="T56" s="84"/>
      <c r="U56" s="84"/>
      <c r="V56" s="84"/>
    </row>
    <row r="57" spans="1:22">
      <c r="H57" s="57">
        <v>41517</v>
      </c>
      <c r="I57" s="84">
        <v>1025</v>
      </c>
      <c r="J57" s="57">
        <v>41578</v>
      </c>
      <c r="K57" s="84">
        <v>1500</v>
      </c>
      <c r="L57" s="57">
        <v>41943</v>
      </c>
      <c r="M57" s="84">
        <v>13100</v>
      </c>
      <c r="N57" s="84"/>
      <c r="O57" s="84"/>
      <c r="P57" s="84"/>
      <c r="Q57" s="84">
        <v>564.81584999999995</v>
      </c>
      <c r="R57" s="115">
        <v>41790</v>
      </c>
      <c r="S57" s="84">
        <v>2550</v>
      </c>
      <c r="T57" s="84"/>
      <c r="U57" s="84"/>
      <c r="V57" s="84"/>
    </row>
    <row r="58" spans="1:22">
      <c r="H58" s="57">
        <v>41547</v>
      </c>
      <c r="I58" s="84">
        <v>1000</v>
      </c>
      <c r="J58" s="57">
        <v>41608</v>
      </c>
      <c r="K58" s="84">
        <v>1350</v>
      </c>
      <c r="L58" s="57">
        <v>41973</v>
      </c>
      <c r="M58" s="84">
        <v>13100</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115">
        <v>41912</v>
      </c>
      <c r="S61" s="84">
        <v>2550</v>
      </c>
      <c r="T61" s="84"/>
      <c r="U61" s="84"/>
      <c r="V61" s="84"/>
    </row>
    <row r="62" spans="1:22">
      <c r="H62" s="57">
        <v>41670</v>
      </c>
      <c r="I62" s="84">
        <v>725</v>
      </c>
      <c r="J62" s="57">
        <v>41729</v>
      </c>
      <c r="K62" s="84">
        <v>1225</v>
      </c>
      <c r="L62" s="57"/>
      <c r="M62" s="84"/>
      <c r="N62" s="84"/>
      <c r="O62" s="84"/>
      <c r="P62" s="84"/>
      <c r="Q62" s="84"/>
      <c r="R62" s="115">
        <v>41943</v>
      </c>
      <c r="S62" s="84">
        <v>2550</v>
      </c>
      <c r="T62" s="84"/>
      <c r="U62" s="84"/>
      <c r="V62" s="84"/>
    </row>
    <row r="63" spans="1:22">
      <c r="H63" s="57">
        <v>41698</v>
      </c>
      <c r="I63" s="84">
        <v>665</v>
      </c>
      <c r="J63" s="57">
        <v>41759</v>
      </c>
      <c r="K63" s="84">
        <v>1275</v>
      </c>
      <c r="L63" s="57"/>
      <c r="M63" s="84"/>
      <c r="N63" s="84"/>
      <c r="O63" s="84"/>
      <c r="P63" s="84"/>
      <c r="Q63" s="84"/>
      <c r="R63" s="115">
        <v>41973</v>
      </c>
      <c r="S63" s="84">
        <v>2550</v>
      </c>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J68" s="57">
        <v>41912</v>
      </c>
      <c r="K68" s="84">
        <v>1355</v>
      </c>
      <c r="L68" s="57"/>
      <c r="M68" s="84"/>
      <c r="N68" s="84"/>
      <c r="O68" s="84"/>
      <c r="P68" s="84"/>
      <c r="Q68" s="84"/>
      <c r="R68" s="84"/>
      <c r="S68" s="84"/>
      <c r="T68" s="84"/>
      <c r="U68" s="84"/>
      <c r="V68" s="84"/>
    </row>
    <row r="69" spans="8:22">
      <c r="H69" s="57">
        <v>41882</v>
      </c>
      <c r="I69" s="84">
        <v>810</v>
      </c>
      <c r="J69" s="57">
        <v>41943</v>
      </c>
      <c r="K69" s="84">
        <v>1340</v>
      </c>
      <c r="L69" s="57"/>
      <c r="M69" s="84"/>
      <c r="N69" s="84"/>
      <c r="O69" s="84"/>
      <c r="P69" s="84"/>
      <c r="Q69" s="84"/>
      <c r="R69" s="84"/>
      <c r="S69" s="84"/>
      <c r="T69" s="84"/>
      <c r="U69" s="84"/>
      <c r="V69" s="84"/>
    </row>
    <row r="70" spans="8:22">
      <c r="H70" s="57">
        <v>41912</v>
      </c>
      <c r="I70" s="84">
        <v>855</v>
      </c>
      <c r="J70" s="57">
        <v>41973</v>
      </c>
      <c r="K70" s="84">
        <v>1290</v>
      </c>
      <c r="L70" s="57"/>
      <c r="M70" s="84"/>
      <c r="N70" s="84"/>
      <c r="O70" s="84"/>
      <c r="P70" s="84"/>
      <c r="Q70" s="84"/>
      <c r="R70" s="84"/>
      <c r="S70" s="84"/>
      <c r="T70" s="84"/>
      <c r="U70" s="84"/>
      <c r="V70" s="84"/>
    </row>
    <row r="71" spans="8:22">
      <c r="H71" s="57">
        <v>41943</v>
      </c>
      <c r="I71" s="84">
        <v>850</v>
      </c>
      <c r="K71" s="57"/>
      <c r="L71" s="57"/>
      <c r="M71" s="84"/>
      <c r="N71" s="84"/>
      <c r="O71" s="84"/>
      <c r="P71" s="84"/>
      <c r="Q71" s="84"/>
      <c r="R71" s="84"/>
      <c r="S71" s="84"/>
      <c r="T71" s="84"/>
      <c r="U71" s="84"/>
      <c r="V71" s="84"/>
    </row>
    <row r="72" spans="8:22">
      <c r="H72" s="57">
        <v>41973</v>
      </c>
      <c r="I72" s="84">
        <v>790</v>
      </c>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71:K92">
    <cfRule type="expression" dxfId="71" priority="65" stopIfTrue="1">
      <formula>AND(K4&gt;0,K5&gt;0)</formula>
    </cfRule>
    <cfRule type="expression" dxfId="70" priority="66" stopIfTrue="1">
      <formula>AND(K4&gt;0,K5="")</formula>
    </cfRule>
  </conditionalFormatting>
  <conditionalFormatting sqref="H4:J4">
    <cfRule type="expression" dxfId="69" priority="39" stopIfTrue="1">
      <formula>AND(H4&gt;0,H5&gt;0)</formula>
    </cfRule>
    <cfRule type="expression" dxfId="68" priority="40" stopIfTrue="1">
      <formula>AND(H4&gt;0,H5="")</formula>
    </cfRule>
  </conditionalFormatting>
  <conditionalFormatting sqref="H4:H62">
    <cfRule type="expression" dxfId="67" priority="37" stopIfTrue="1">
      <formula>AND(H4&gt;0,H5&gt;0)</formula>
    </cfRule>
    <cfRule type="expression" dxfId="66" priority="38" stopIfTrue="1">
      <formula>AND(H4&gt;0,H5="")</formula>
    </cfRule>
  </conditionalFormatting>
  <conditionalFormatting sqref="J5:J62">
    <cfRule type="expression" dxfId="65" priority="35" stopIfTrue="1">
      <formula>AND(J5&gt;0,J6&gt;0)</formula>
    </cfRule>
    <cfRule type="expression" dxfId="64" priority="36" stopIfTrue="1">
      <formula>AND(J5&gt;0,J6="")</formula>
    </cfRule>
  </conditionalFormatting>
  <conditionalFormatting sqref="H63:H64">
    <cfRule type="expression" dxfId="63" priority="33" stopIfTrue="1">
      <formula>AND(H63&gt;0,H64&gt;0)</formula>
    </cfRule>
    <cfRule type="expression" dxfId="62" priority="34" stopIfTrue="1">
      <formula>AND(H63&gt;0,H64="")</formula>
    </cfRule>
  </conditionalFormatting>
  <conditionalFormatting sqref="H65">
    <cfRule type="expression" dxfId="61" priority="31" stopIfTrue="1">
      <formula>AND(H65&gt;0,H66&gt;0)</formula>
    </cfRule>
    <cfRule type="expression" dxfId="60" priority="32" stopIfTrue="1">
      <formula>AND(H65&gt;0,H66="")</formula>
    </cfRule>
  </conditionalFormatting>
  <conditionalFormatting sqref="J63">
    <cfRule type="expression" dxfId="59" priority="29" stopIfTrue="1">
      <formula>AND(J63&gt;0,J64&gt;0)</formula>
    </cfRule>
    <cfRule type="expression" dxfId="58" priority="30" stopIfTrue="1">
      <formula>AND(J63&gt;0,J64="")</formula>
    </cfRule>
  </conditionalFormatting>
  <conditionalFormatting sqref="J64">
    <cfRule type="expression" dxfId="57" priority="27" stopIfTrue="1">
      <formula>AND(J64&gt;0,J65&gt;0)</formula>
    </cfRule>
    <cfRule type="expression" dxfId="56" priority="28" stopIfTrue="1">
      <formula>AND(J64&gt;0,J65="")</formula>
    </cfRule>
  </conditionalFormatting>
  <conditionalFormatting sqref="H66">
    <cfRule type="expression" dxfId="55" priority="25" stopIfTrue="1">
      <formula>AND(H66&gt;0,H67&gt;0)</formula>
    </cfRule>
    <cfRule type="expression" dxfId="54" priority="26" stopIfTrue="1">
      <formula>AND(H66&gt;0,H67="")</formula>
    </cfRule>
  </conditionalFormatting>
  <conditionalFormatting sqref="J65">
    <cfRule type="expression" dxfId="53" priority="23" stopIfTrue="1">
      <formula>AND(J65&gt;0,J66&gt;0)</formula>
    </cfRule>
    <cfRule type="expression" dxfId="52" priority="24" stopIfTrue="1">
      <formula>AND(J65&gt;0,J66="")</formula>
    </cfRule>
  </conditionalFormatting>
  <conditionalFormatting sqref="H67">
    <cfRule type="expression" dxfId="51" priority="21" stopIfTrue="1">
      <formula>AND(H67&gt;0,H68&gt;0)</formula>
    </cfRule>
    <cfRule type="expression" dxfId="50" priority="22" stopIfTrue="1">
      <formula>AND(H67&gt;0,H68="")</formula>
    </cfRule>
  </conditionalFormatting>
  <conditionalFormatting sqref="H68">
    <cfRule type="expression" dxfId="49" priority="19" stopIfTrue="1">
      <formula>AND(H68&gt;0,H69&gt;0)</formula>
    </cfRule>
    <cfRule type="expression" dxfId="48" priority="20" stopIfTrue="1">
      <formula>AND(H68&gt;0,H69="")</formula>
    </cfRule>
  </conditionalFormatting>
  <conditionalFormatting sqref="J66">
    <cfRule type="expression" dxfId="47" priority="17" stopIfTrue="1">
      <formula>AND(J66&gt;0,J67&gt;0)</formula>
    </cfRule>
    <cfRule type="expression" dxfId="46" priority="18" stopIfTrue="1">
      <formula>AND(J66&gt;0,J67="")</formula>
    </cfRule>
  </conditionalFormatting>
  <conditionalFormatting sqref="J67">
    <cfRule type="expression" dxfId="45" priority="15" stopIfTrue="1">
      <formula>AND(J67&gt;0,J68&gt;0)</formula>
    </cfRule>
    <cfRule type="expression" dxfId="44" priority="16" stopIfTrue="1">
      <formula>AND(J67&gt;0,J68="")</formula>
    </cfRule>
  </conditionalFormatting>
  <conditionalFormatting sqref="H69">
    <cfRule type="expression" dxfId="43" priority="13" stopIfTrue="1">
      <formula>AND(H69&gt;0,H70&gt;0)</formula>
    </cfRule>
    <cfRule type="expression" dxfId="42" priority="14" stopIfTrue="1">
      <formula>AND(H69&gt;0,H70="")</formula>
    </cfRule>
  </conditionalFormatting>
  <conditionalFormatting sqref="H70">
    <cfRule type="expression" dxfId="41" priority="11" stopIfTrue="1">
      <formula>AND(H70&gt;0,H71&gt;0)</formula>
    </cfRule>
    <cfRule type="expression" dxfId="40" priority="12" stopIfTrue="1">
      <formula>AND(H70&gt;0,H71="")</formula>
    </cfRule>
  </conditionalFormatting>
  <conditionalFormatting sqref="J68">
    <cfRule type="expression" dxfId="39" priority="9" stopIfTrue="1">
      <formula>AND(J68&gt;0,J69&gt;0)</formula>
    </cfRule>
    <cfRule type="expression" dxfId="38" priority="10" stopIfTrue="1">
      <formula>AND(J68&gt;0,J69="")</formula>
    </cfRule>
  </conditionalFormatting>
  <conditionalFormatting sqref="J69">
    <cfRule type="expression" dxfId="37" priority="7" stopIfTrue="1">
      <formula>AND(J69&gt;0,J70&gt;0)</formula>
    </cfRule>
    <cfRule type="expression" dxfId="36" priority="8" stopIfTrue="1">
      <formula>AND(J69&gt;0,J70="")</formula>
    </cfRule>
  </conditionalFormatting>
  <conditionalFormatting sqref="H71">
    <cfRule type="expression" dxfId="35" priority="5" stopIfTrue="1">
      <formula>AND(H71&gt;0,H72&gt;0)</formula>
    </cfRule>
    <cfRule type="expression" dxfId="34" priority="6" stopIfTrue="1">
      <formula>AND(H71&gt;0,H72="")</formula>
    </cfRule>
  </conditionalFormatting>
  <conditionalFormatting sqref="H72">
    <cfRule type="expression" dxfId="33" priority="3" stopIfTrue="1">
      <formula>AND(H72&gt;0,H73&gt;0)</formula>
    </cfRule>
    <cfRule type="expression" dxfId="32" priority="4" stopIfTrue="1">
      <formula>AND(H72&gt;0,H73="")</formula>
    </cfRule>
  </conditionalFormatting>
  <conditionalFormatting sqref="J70">
    <cfRule type="expression" dxfId="31" priority="1" stopIfTrue="1">
      <formula>AND(J70&gt;0,J71&gt;0)</formula>
    </cfRule>
    <cfRule type="expression" dxfId="30" priority="2" stopIfTrue="1">
      <formula>AND(J70&gt;0,J71="")</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420</v>
      </c>
      <c r="I2" s="45" t="s">
        <v>445</v>
      </c>
      <c r="J2" s="45" t="s">
        <v>420</v>
      </c>
      <c r="K2" s="45" t="s">
        <v>446</v>
      </c>
      <c r="L2" s="45" t="s">
        <v>420</v>
      </c>
      <c r="M2" s="45" t="s">
        <v>437</v>
      </c>
      <c r="N2" s="45" t="s">
        <v>420</v>
      </c>
      <c r="O2" s="45" t="s">
        <v>451</v>
      </c>
    </row>
    <row r="3" spans="1:16">
      <c r="H3" s="69" t="s">
        <v>422</v>
      </c>
      <c r="I3" s="69" t="s">
        <v>423</v>
      </c>
      <c r="J3" s="69" t="s">
        <v>422</v>
      </c>
      <c r="K3" s="69" t="s">
        <v>423</v>
      </c>
      <c r="L3" s="69" t="s">
        <v>422</v>
      </c>
      <c r="M3" s="69" t="s">
        <v>423</v>
      </c>
      <c r="N3" s="69" t="s">
        <v>422</v>
      </c>
      <c r="O3" s="69" t="s">
        <v>423</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117">
        <v>41912</v>
      </c>
      <c r="O53" s="81">
        <v>925</v>
      </c>
    </row>
    <row r="54" spans="1:15">
      <c r="H54" s="57">
        <v>41729</v>
      </c>
      <c r="I54" s="81">
        <v>360</v>
      </c>
      <c r="J54" s="117">
        <v>41729</v>
      </c>
      <c r="K54" s="81">
        <v>495</v>
      </c>
      <c r="L54" s="117">
        <v>41729</v>
      </c>
      <c r="M54" s="81">
        <v>207.5</v>
      </c>
      <c r="N54" s="117">
        <v>41943</v>
      </c>
      <c r="O54" s="81">
        <v>875</v>
      </c>
    </row>
    <row r="55" spans="1:15">
      <c r="H55" s="57">
        <v>41759</v>
      </c>
      <c r="I55" s="81">
        <v>360</v>
      </c>
      <c r="J55" s="117">
        <v>41759</v>
      </c>
      <c r="K55" s="81">
        <v>495</v>
      </c>
      <c r="L55" s="117">
        <v>41759</v>
      </c>
      <c r="M55" s="81">
        <v>210</v>
      </c>
      <c r="N55" s="117">
        <v>41973</v>
      </c>
      <c r="O55" s="81">
        <v>875</v>
      </c>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v>41912</v>
      </c>
      <c r="I60" s="81">
        <v>355</v>
      </c>
      <c r="J60" s="117">
        <v>41912</v>
      </c>
      <c r="K60" s="81">
        <v>500</v>
      </c>
      <c r="L60" s="117">
        <v>41912</v>
      </c>
      <c r="M60" s="81">
        <v>175</v>
      </c>
      <c r="N60" s="81"/>
      <c r="O60" s="81"/>
    </row>
    <row r="61" spans="1:15">
      <c r="H61" s="57">
        <v>41943</v>
      </c>
      <c r="I61" s="81">
        <v>355</v>
      </c>
      <c r="J61" s="117">
        <v>41943</v>
      </c>
      <c r="K61" s="81">
        <v>550</v>
      </c>
      <c r="L61" s="117">
        <v>41943</v>
      </c>
      <c r="M61" s="81">
        <v>182.5</v>
      </c>
      <c r="N61" s="81"/>
      <c r="O61" s="81"/>
    </row>
    <row r="62" spans="1:15">
      <c r="H62" s="57">
        <v>41973</v>
      </c>
      <c r="I62" s="81">
        <v>355</v>
      </c>
      <c r="J62" s="117">
        <v>41973</v>
      </c>
      <c r="K62" s="81">
        <v>640</v>
      </c>
      <c r="L62" s="117">
        <v>41973</v>
      </c>
      <c r="M62" s="81">
        <v>182.5</v>
      </c>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6" activePane="bottomRight" state="frozen"/>
      <selection pane="topRight" activeCell="I1" sqref="I1"/>
      <selection pane="bottomLeft" activeCell="A6" sqref="A6"/>
      <selection pane="bottomRight" activeCell="I61" sqref="I61"/>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371</v>
      </c>
      <c r="I2" s="147" t="s">
        <v>379</v>
      </c>
      <c r="J2" s="147" t="s">
        <v>380</v>
      </c>
      <c r="K2" s="147" t="s">
        <v>385</v>
      </c>
      <c r="L2" s="147" t="s">
        <v>380</v>
      </c>
      <c r="M2" s="147" t="s">
        <v>386</v>
      </c>
      <c r="N2" s="147" t="s">
        <v>420</v>
      </c>
      <c r="O2" s="147" t="s">
        <v>430</v>
      </c>
      <c r="P2" s="147" t="s">
        <v>380</v>
      </c>
      <c r="Q2" s="147" t="s">
        <v>387</v>
      </c>
      <c r="R2" s="147" t="s">
        <v>380</v>
      </c>
      <c r="S2" s="147" t="s">
        <v>381</v>
      </c>
      <c r="T2" s="147" t="s">
        <v>371</v>
      </c>
      <c r="U2" s="147" t="s">
        <v>377</v>
      </c>
      <c r="V2" s="147" t="s">
        <v>374</v>
      </c>
      <c r="W2" s="147" t="s">
        <v>377</v>
      </c>
      <c r="X2" s="147" t="s">
        <v>420</v>
      </c>
      <c r="Y2" s="147" t="s">
        <v>427</v>
      </c>
      <c r="Z2" s="147" t="s">
        <v>371</v>
      </c>
      <c r="AA2" s="147" t="s">
        <v>377</v>
      </c>
      <c r="AB2" s="147" t="s">
        <v>371</v>
      </c>
      <c r="AC2" s="147" t="s">
        <v>379</v>
      </c>
      <c r="AD2" s="147" t="s">
        <v>420</v>
      </c>
      <c r="AE2" s="147" t="s">
        <v>424</v>
      </c>
      <c r="AF2" s="147" t="s">
        <v>420</v>
      </c>
      <c r="AG2" s="147" t="s">
        <v>425</v>
      </c>
      <c r="AH2" s="147" t="s">
        <v>380</v>
      </c>
      <c r="AI2" s="147" t="s">
        <v>384</v>
      </c>
      <c r="AJ2" s="147" t="s">
        <v>420</v>
      </c>
      <c r="AK2" s="147" t="s">
        <v>426</v>
      </c>
      <c r="AL2" s="147" t="s">
        <v>380</v>
      </c>
      <c r="AM2" s="147" t="s">
        <v>381</v>
      </c>
      <c r="AN2" s="147" t="s">
        <v>420</v>
      </c>
      <c r="AO2" s="147" t="s">
        <v>431</v>
      </c>
      <c r="AP2" s="147" t="s">
        <v>420</v>
      </c>
      <c r="AQ2" s="147" t="s">
        <v>435</v>
      </c>
      <c r="AR2" s="147" t="s">
        <v>420</v>
      </c>
      <c r="AS2" s="147" t="s">
        <v>434</v>
      </c>
      <c r="AT2" s="147" t="s">
        <v>420</v>
      </c>
      <c r="AU2" s="147" t="s">
        <v>433</v>
      </c>
      <c r="AV2" s="147" t="s">
        <v>420</v>
      </c>
      <c r="AW2" s="147" t="s">
        <v>432</v>
      </c>
      <c r="AX2" s="147" t="s">
        <v>420</v>
      </c>
      <c r="AY2" s="147" t="s">
        <v>421</v>
      </c>
    </row>
    <row r="3" spans="1:51">
      <c r="H3" s="146" t="s">
        <v>372</v>
      </c>
      <c r="I3" s="146" t="s">
        <v>364</v>
      </c>
      <c r="J3" s="146" t="s">
        <v>382</v>
      </c>
      <c r="K3" s="146" t="s">
        <v>383</v>
      </c>
      <c r="L3" s="146" t="s">
        <v>382</v>
      </c>
      <c r="M3" s="146" t="s">
        <v>383</v>
      </c>
      <c r="N3" s="146" t="s">
        <v>422</v>
      </c>
      <c r="O3" s="146" t="s">
        <v>423</v>
      </c>
      <c r="P3" s="146" t="s">
        <v>382</v>
      </c>
      <c r="Q3" s="146" t="s">
        <v>383</v>
      </c>
      <c r="R3" s="146" t="s">
        <v>382</v>
      </c>
      <c r="S3" s="146" t="s">
        <v>383</v>
      </c>
      <c r="T3" s="146" t="s">
        <v>372</v>
      </c>
      <c r="U3" s="146" t="s">
        <v>364</v>
      </c>
      <c r="V3" s="146" t="s">
        <v>375</v>
      </c>
      <c r="W3" s="146" t="s">
        <v>376</v>
      </c>
      <c r="X3" s="146" t="s">
        <v>428</v>
      </c>
      <c r="Y3" s="146" t="s">
        <v>429</v>
      </c>
      <c r="Z3" s="146" t="s">
        <v>372</v>
      </c>
      <c r="AA3" s="146" t="s">
        <v>364</v>
      </c>
      <c r="AB3" s="146" t="s">
        <v>372</v>
      </c>
      <c r="AC3" s="146" t="s">
        <v>364</v>
      </c>
      <c r="AD3" s="146" t="s">
        <v>422</v>
      </c>
      <c r="AE3" s="146" t="s">
        <v>423</v>
      </c>
      <c r="AF3" s="146" t="s">
        <v>422</v>
      </c>
      <c r="AG3" s="146" t="s">
        <v>423</v>
      </c>
      <c r="AH3" s="146" t="s">
        <v>382</v>
      </c>
      <c r="AI3" s="146" t="s">
        <v>383</v>
      </c>
      <c r="AJ3" s="146" t="s">
        <v>422</v>
      </c>
      <c r="AK3" s="146" t="s">
        <v>423</v>
      </c>
      <c r="AL3" s="146" t="s">
        <v>382</v>
      </c>
      <c r="AM3" s="146" t="s">
        <v>383</v>
      </c>
      <c r="AN3" s="146" t="s">
        <v>422</v>
      </c>
      <c r="AO3" s="146" t="s">
        <v>423</v>
      </c>
      <c r="AP3" s="146" t="s">
        <v>422</v>
      </c>
      <c r="AQ3" s="146" t="s">
        <v>423</v>
      </c>
      <c r="AR3" s="146" t="s">
        <v>422</v>
      </c>
      <c r="AS3" s="146" t="s">
        <v>423</v>
      </c>
      <c r="AT3" s="146" t="s">
        <v>422</v>
      </c>
      <c r="AU3" s="146" t="s">
        <v>423</v>
      </c>
      <c r="AV3" s="146" t="s">
        <v>422</v>
      </c>
      <c r="AW3" s="146" t="s">
        <v>423</v>
      </c>
      <c r="AX3" s="146" t="s">
        <v>422</v>
      </c>
      <c r="AY3" s="146" t="s">
        <v>423</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365</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42">
        <v>41882</v>
      </c>
      <c r="Q54" s="139">
        <v>1.8</v>
      </c>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42">
        <v>41882</v>
      </c>
      <c r="AK54" s="139">
        <v>1.8</v>
      </c>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42">
        <v>41912</v>
      </c>
      <c r="Q55" s="139">
        <v>1.8</v>
      </c>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42">
        <v>41912</v>
      </c>
      <c r="AK55" s="139">
        <v>1.8</v>
      </c>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42">
        <v>41943</v>
      </c>
      <c r="Q56" s="139">
        <v>1.8</v>
      </c>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42">
        <v>41943</v>
      </c>
      <c r="AK56" s="139">
        <v>1.8</v>
      </c>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42">
        <v>41973</v>
      </c>
      <c r="Q57" s="139">
        <v>1.8</v>
      </c>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42">
        <v>41973</v>
      </c>
      <c r="AK57" s="139">
        <v>1.8</v>
      </c>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42">
        <v>41882</v>
      </c>
      <c r="AY58" s="139">
        <v>9.1999999999999993</v>
      </c>
    </row>
    <row r="59" spans="1:51">
      <c r="A59" s="140"/>
      <c r="H59" s="138">
        <v>41882</v>
      </c>
      <c r="I59" s="139">
        <v>240</v>
      </c>
      <c r="J59" s="142">
        <v>41882</v>
      </c>
      <c r="K59" s="139">
        <v>14.875</v>
      </c>
      <c r="L59" s="142">
        <v>41882</v>
      </c>
      <c r="M59" s="139">
        <v>53</v>
      </c>
      <c r="N59" s="142">
        <v>41882</v>
      </c>
      <c r="O59" s="139">
        <v>15.3</v>
      </c>
      <c r="P59" s="139"/>
      <c r="Q59" s="139"/>
      <c r="R59" s="142">
        <v>41882</v>
      </c>
      <c r="S59" s="139">
        <v>108</v>
      </c>
      <c r="T59" s="142">
        <v>41882</v>
      </c>
      <c r="U59" s="139">
        <v>108</v>
      </c>
      <c r="V59" s="142">
        <v>41882</v>
      </c>
      <c r="W59" s="139">
        <v>108</v>
      </c>
      <c r="X59" s="142">
        <v>41882</v>
      </c>
      <c r="Y59" s="139">
        <v>108</v>
      </c>
      <c r="Z59" s="142">
        <v>41882</v>
      </c>
      <c r="AA59" s="139">
        <v>108</v>
      </c>
      <c r="AB59" s="138">
        <v>41882</v>
      </c>
      <c r="AC59" s="139">
        <v>240</v>
      </c>
      <c r="AD59" s="142">
        <v>41882</v>
      </c>
      <c r="AE59" s="139">
        <v>14.875</v>
      </c>
      <c r="AF59" s="142">
        <v>41882</v>
      </c>
      <c r="AG59" s="139">
        <v>53</v>
      </c>
      <c r="AH59" s="142">
        <v>41882</v>
      </c>
      <c r="AI59" s="139">
        <v>15.3</v>
      </c>
      <c r="AJ59" s="139"/>
      <c r="AK59" s="139"/>
      <c r="AL59" s="142">
        <v>41882</v>
      </c>
      <c r="AM59" s="139">
        <v>108</v>
      </c>
      <c r="AN59" s="142">
        <v>41882</v>
      </c>
      <c r="AO59" s="139">
        <v>220000</v>
      </c>
      <c r="AP59" s="142">
        <v>41882</v>
      </c>
      <c r="AQ59" s="139">
        <v>850</v>
      </c>
      <c r="AR59" s="142">
        <v>41882</v>
      </c>
      <c r="AS59" s="139">
        <v>150</v>
      </c>
      <c r="AT59" s="142">
        <v>41882</v>
      </c>
      <c r="AU59" s="139">
        <v>115</v>
      </c>
      <c r="AV59" s="142">
        <v>41882</v>
      </c>
      <c r="AW59" s="139">
        <v>84</v>
      </c>
      <c r="AX59" s="142">
        <v>41912</v>
      </c>
      <c r="AY59" s="139">
        <v>10</v>
      </c>
    </row>
    <row r="60" spans="1:51">
      <c r="A60" s="141"/>
      <c r="H60" s="138">
        <v>41912</v>
      </c>
      <c r="I60" s="139">
        <v>180</v>
      </c>
      <c r="J60" s="142">
        <v>41912</v>
      </c>
      <c r="K60" s="139">
        <v>14.875</v>
      </c>
      <c r="L60" s="142">
        <v>41912</v>
      </c>
      <c r="M60" s="139">
        <v>55</v>
      </c>
      <c r="N60" s="142">
        <v>41912</v>
      </c>
      <c r="O60" s="139">
        <v>14.5</v>
      </c>
      <c r="P60" s="139"/>
      <c r="Q60" s="139"/>
      <c r="R60" s="142">
        <v>41912</v>
      </c>
      <c r="S60" s="139">
        <v>108</v>
      </c>
      <c r="T60" s="142">
        <v>41912</v>
      </c>
      <c r="U60" s="139">
        <v>108</v>
      </c>
      <c r="V60" s="142">
        <v>41912</v>
      </c>
      <c r="W60" s="139">
        <v>108</v>
      </c>
      <c r="X60" s="142">
        <v>41912</v>
      </c>
      <c r="Y60" s="139">
        <v>108</v>
      </c>
      <c r="Z60" s="142">
        <v>41912</v>
      </c>
      <c r="AA60" s="139">
        <v>108</v>
      </c>
      <c r="AB60" s="138">
        <v>41912</v>
      </c>
      <c r="AC60" s="139">
        <v>180</v>
      </c>
      <c r="AD60" s="142">
        <v>41912</v>
      </c>
      <c r="AE60" s="139">
        <v>14.875</v>
      </c>
      <c r="AF60" s="142">
        <v>41912</v>
      </c>
      <c r="AG60" s="139">
        <v>55</v>
      </c>
      <c r="AH60" s="142">
        <v>41912</v>
      </c>
      <c r="AI60" s="139">
        <v>14.5</v>
      </c>
      <c r="AJ60" s="139"/>
      <c r="AK60" s="139"/>
      <c r="AL60" s="142">
        <v>41912</v>
      </c>
      <c r="AM60" s="139">
        <v>108</v>
      </c>
      <c r="AN60" s="142">
        <v>41912</v>
      </c>
      <c r="AO60" s="139">
        <v>220000</v>
      </c>
      <c r="AP60" s="142">
        <v>41912</v>
      </c>
      <c r="AQ60" s="139">
        <v>850</v>
      </c>
      <c r="AR60" s="142">
        <v>41912</v>
      </c>
      <c r="AS60" s="139">
        <v>140</v>
      </c>
      <c r="AT60" s="142">
        <v>41912</v>
      </c>
      <c r="AU60" s="139">
        <v>115</v>
      </c>
      <c r="AV60" s="142">
        <v>41912</v>
      </c>
      <c r="AW60" s="139">
        <v>84</v>
      </c>
      <c r="AX60" s="142">
        <v>41943</v>
      </c>
      <c r="AY60" s="139">
        <v>10</v>
      </c>
    </row>
    <row r="61" spans="1:51">
      <c r="H61" s="138">
        <v>41943</v>
      </c>
      <c r="I61" s="139">
        <v>130</v>
      </c>
      <c r="J61" s="142">
        <v>41943</v>
      </c>
      <c r="K61" s="139">
        <v>14.375</v>
      </c>
      <c r="L61" s="142">
        <v>41943</v>
      </c>
      <c r="M61" s="139">
        <v>50</v>
      </c>
      <c r="N61" s="142">
        <v>41943</v>
      </c>
      <c r="O61" s="139">
        <v>14.5</v>
      </c>
      <c r="P61" s="139"/>
      <c r="Q61" s="139"/>
      <c r="R61" s="142">
        <v>41943</v>
      </c>
      <c r="S61" s="139">
        <v>107</v>
      </c>
      <c r="T61" s="142">
        <v>41943</v>
      </c>
      <c r="U61" s="139">
        <v>107</v>
      </c>
      <c r="V61" s="142">
        <v>41943</v>
      </c>
      <c r="W61" s="139">
        <v>107</v>
      </c>
      <c r="X61" s="142">
        <v>41943</v>
      </c>
      <c r="Y61" s="139">
        <v>107</v>
      </c>
      <c r="Z61" s="142">
        <v>41943</v>
      </c>
      <c r="AA61" s="139">
        <v>107</v>
      </c>
      <c r="AB61" s="138">
        <v>41943</v>
      </c>
      <c r="AC61" s="139">
        <v>130</v>
      </c>
      <c r="AD61" s="142">
        <v>41943</v>
      </c>
      <c r="AE61" s="139">
        <v>14.375</v>
      </c>
      <c r="AF61" s="142">
        <v>41943</v>
      </c>
      <c r="AG61" s="139">
        <v>50</v>
      </c>
      <c r="AH61" s="142">
        <v>41943</v>
      </c>
      <c r="AI61" s="139">
        <v>14.5</v>
      </c>
      <c r="AJ61" s="139"/>
      <c r="AK61" s="139"/>
      <c r="AL61" s="142">
        <v>41943</v>
      </c>
      <c r="AM61" s="139">
        <v>107</v>
      </c>
      <c r="AN61" s="142">
        <v>41943</v>
      </c>
      <c r="AO61" s="139">
        <v>220000</v>
      </c>
      <c r="AP61" s="142">
        <v>41943</v>
      </c>
      <c r="AQ61" s="139">
        <v>850</v>
      </c>
      <c r="AR61" s="142">
        <v>41943</v>
      </c>
      <c r="AS61" s="139">
        <v>120</v>
      </c>
      <c r="AT61" s="142">
        <v>41943</v>
      </c>
      <c r="AU61" s="139">
        <v>115</v>
      </c>
      <c r="AV61" s="142">
        <v>41943</v>
      </c>
      <c r="AW61" s="139">
        <v>82</v>
      </c>
      <c r="AX61" s="142">
        <v>41973</v>
      </c>
      <c r="AY61" s="139">
        <v>11.5</v>
      </c>
    </row>
    <row r="62" spans="1:51">
      <c r="H62" s="138">
        <v>41973</v>
      </c>
      <c r="I62" s="139">
        <v>133</v>
      </c>
      <c r="J62" s="142">
        <v>41973</v>
      </c>
      <c r="K62" s="139">
        <v>14.375</v>
      </c>
      <c r="L62" s="142">
        <v>41973</v>
      </c>
      <c r="M62" s="139">
        <v>48</v>
      </c>
      <c r="N62" s="142">
        <v>41973</v>
      </c>
      <c r="O62" s="139">
        <v>14.5</v>
      </c>
      <c r="P62" s="139"/>
      <c r="Q62" s="139"/>
      <c r="R62" s="142">
        <v>41973</v>
      </c>
      <c r="S62" s="139">
        <v>105</v>
      </c>
      <c r="T62" s="139"/>
      <c r="U62" s="139"/>
      <c r="V62" s="139"/>
      <c r="W62" s="139"/>
      <c r="X62" s="142">
        <v>41973</v>
      </c>
      <c r="Y62" s="139">
        <v>105</v>
      </c>
      <c r="Z62" s="139"/>
      <c r="AA62" s="139"/>
      <c r="AB62" s="138">
        <v>41973</v>
      </c>
      <c r="AC62" s="139">
        <v>133</v>
      </c>
      <c r="AD62" s="142">
        <v>41973</v>
      </c>
      <c r="AE62" s="139">
        <v>14.375</v>
      </c>
      <c r="AF62" s="142">
        <v>41973</v>
      </c>
      <c r="AG62" s="139">
        <v>48</v>
      </c>
      <c r="AH62" s="142">
        <v>41973</v>
      </c>
      <c r="AI62" s="139">
        <v>14.5</v>
      </c>
      <c r="AJ62" s="139"/>
      <c r="AK62" s="139"/>
      <c r="AL62" s="142">
        <v>41973</v>
      </c>
      <c r="AM62" s="139">
        <v>105</v>
      </c>
      <c r="AN62" s="142">
        <v>41973</v>
      </c>
      <c r="AO62" s="139">
        <v>220000</v>
      </c>
      <c r="AP62" s="142">
        <v>41973</v>
      </c>
      <c r="AQ62" s="139">
        <v>850</v>
      </c>
      <c r="AR62" s="142">
        <v>41973</v>
      </c>
      <c r="AS62" s="139">
        <v>110</v>
      </c>
      <c r="AT62" s="142">
        <v>41973</v>
      </c>
      <c r="AU62" s="139">
        <v>115</v>
      </c>
      <c r="AV62" s="142">
        <v>41973</v>
      </c>
      <c r="AW62" s="139">
        <v>75</v>
      </c>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4:N19"/>
  <sheetViews>
    <sheetView workbookViewId="0">
      <selection activeCell="A18" sqref="A18:XFD18"/>
    </sheetView>
  </sheetViews>
  <sheetFormatPr defaultRowHeight="14.25"/>
  <cols>
    <col min="1" max="1" width="124.75" customWidth="1"/>
  </cols>
  <sheetData>
    <row r="4" spans="1:14" ht="15" thickBot="1"/>
    <row r="5" spans="1:14" s="122" customFormat="1" ht="14.25" customHeight="1">
      <c r="A5" s="128" t="s">
        <v>373</v>
      </c>
      <c r="B5" s="123"/>
      <c r="C5" s="123"/>
      <c r="D5" s="123"/>
      <c r="E5" s="123"/>
      <c r="F5" s="123"/>
      <c r="G5" s="123"/>
      <c r="H5" s="123"/>
      <c r="I5" s="123"/>
      <c r="J5" s="123"/>
      <c r="K5" s="123"/>
      <c r="L5" s="123"/>
      <c r="M5" s="123"/>
      <c r="N5" s="123"/>
    </row>
    <row r="6" spans="1:14" ht="15" thickBot="1">
      <c r="A6" s="119" t="s">
        <v>388</v>
      </c>
    </row>
    <row r="7" spans="1:14" ht="67.5">
      <c r="A7" s="150" t="s">
        <v>389</v>
      </c>
    </row>
    <row r="8" spans="1:14" ht="15" thickBot="1">
      <c r="A8" s="119" t="s">
        <v>390</v>
      </c>
    </row>
    <row r="9" spans="1:14" ht="108">
      <c r="A9" s="150" t="s">
        <v>391</v>
      </c>
    </row>
    <row r="10" spans="1:14" ht="15" thickBot="1">
      <c r="A10" s="119" t="s">
        <v>392</v>
      </c>
    </row>
    <row r="11" spans="1:14" ht="121.5">
      <c r="A11" s="150" t="s">
        <v>393</v>
      </c>
    </row>
    <row r="12" spans="1:14" ht="15" thickBot="1">
      <c r="A12" s="119" t="s">
        <v>394</v>
      </c>
    </row>
    <row r="13" spans="1:14" ht="135">
      <c r="A13" s="150" t="s">
        <v>395</v>
      </c>
    </row>
    <row r="14" spans="1:14" ht="15" thickBot="1">
      <c r="A14" s="119" t="s">
        <v>396</v>
      </c>
    </row>
    <row r="15" spans="1:14" ht="94.5">
      <c r="A15" s="150" t="s">
        <v>397</v>
      </c>
    </row>
    <row r="16" spans="1:14" ht="15" thickBot="1">
      <c r="A16" s="119" t="s">
        <v>398</v>
      </c>
    </row>
    <row r="17" spans="1:1" ht="54">
      <c r="A17" s="150" t="s">
        <v>399</v>
      </c>
    </row>
    <row r="18" spans="1:1">
      <c r="A18" s="150"/>
    </row>
    <row r="19" spans="1:1">
      <c r="A19" s="150"/>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R26"/>
  <sheetViews>
    <sheetView topLeftCell="A10" workbookViewId="0">
      <selection activeCell="A24" sqref="A24"/>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58" t="s">
        <v>378</v>
      </c>
    </row>
    <row r="5" spans="1:18" s="120" customFormat="1">
      <c r="A5" s="157" t="s">
        <v>400</v>
      </c>
    </row>
    <row r="6" spans="1:18" s="120" customFormat="1" ht="15.75" customHeight="1">
      <c r="A6" s="150" t="s">
        <v>401</v>
      </c>
    </row>
    <row r="7" spans="1:18" s="120" customFormat="1" ht="15" thickBot="1">
      <c r="A7" s="119" t="s">
        <v>402</v>
      </c>
    </row>
    <row r="8" spans="1:18" s="120" customFormat="1" ht="15.75" customHeight="1">
      <c r="A8" s="150" t="s">
        <v>403</v>
      </c>
    </row>
    <row r="9" spans="1:18" s="120" customFormat="1" ht="15" thickBot="1">
      <c r="A9" s="119" t="s">
        <v>404</v>
      </c>
      <c r="B9" s="121"/>
    </row>
    <row r="10" spans="1:18" s="120" customFormat="1">
      <c r="A10" s="150" t="s">
        <v>405</v>
      </c>
    </row>
    <row r="11" spans="1:18" ht="15" thickBot="1">
      <c r="A11" s="119" t="s">
        <v>406</v>
      </c>
    </row>
    <row r="12" spans="1:18" ht="15" customHeight="1">
      <c r="A12" s="150" t="s">
        <v>407</v>
      </c>
    </row>
    <row r="13" spans="1:18" ht="15" thickBot="1">
      <c r="A13" s="119" t="s">
        <v>408</v>
      </c>
    </row>
    <row r="14" spans="1:18" ht="16.5" customHeight="1">
      <c r="A14" s="150" t="s">
        <v>409</v>
      </c>
    </row>
    <row r="15" spans="1:18" ht="15" thickBot="1">
      <c r="A15" s="119" t="s">
        <v>410</v>
      </c>
    </row>
    <row r="16" spans="1:18" ht="15" customHeight="1">
      <c r="A16" s="150" t="s">
        <v>411</v>
      </c>
    </row>
    <row r="17" spans="1:1" ht="15" thickBot="1">
      <c r="A17" s="119" t="s">
        <v>412</v>
      </c>
    </row>
    <row r="18" spans="1:1">
      <c r="A18" s="150" t="s">
        <v>413</v>
      </c>
    </row>
    <row r="19" spans="1:1" ht="15" thickBot="1">
      <c r="A19" s="119" t="s">
        <v>414</v>
      </c>
    </row>
    <row r="20" spans="1:1">
      <c r="A20" s="156" t="s">
        <v>415</v>
      </c>
    </row>
    <row r="21" spans="1:1" ht="15" thickBot="1">
      <c r="A21" s="119" t="s">
        <v>416</v>
      </c>
    </row>
    <row r="22" spans="1:1">
      <c r="A22" s="156" t="s">
        <v>417</v>
      </c>
    </row>
    <row r="23" spans="1:1" ht="15" thickBot="1">
      <c r="A23" s="119" t="s">
        <v>418</v>
      </c>
    </row>
    <row r="24" spans="1:1">
      <c r="A24" s="156" t="s">
        <v>419</v>
      </c>
    </row>
    <row r="25" spans="1:1">
      <c r="A25" s="156"/>
    </row>
    <row r="26" spans="1:1">
      <c r="A26" s="156"/>
    </row>
  </sheetData>
  <phoneticPr fontId="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2014-12-23T06:45:15Z</dcterms:modified>
</cp:coreProperties>
</file>