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iterate="1"/>
</workbook>
</file>

<file path=xl/calcChain.xml><?xml version="1.0" encoding="utf-8"?>
<calcChain xmlns="http://schemas.openxmlformats.org/spreadsheetml/2006/main">
  <c r="H7" i="1"/>
  <c r="B16" i="60"/>
  <c r="AR1" i="61"/>
  <c r="B8" i="60"/>
  <c r="AF1" i="61"/>
  <c r="Z1"/>
  <c r="C15" i="60"/>
  <c r="H1" i="61"/>
  <c r="C13" i="60"/>
  <c r="C16"/>
  <c r="B13"/>
  <c r="AD1" i="61"/>
  <c r="AP1"/>
  <c r="C7" i="60"/>
  <c r="X1" i="61"/>
  <c r="C11" i="60"/>
  <c r="B11"/>
  <c r="B7"/>
  <c r="L1" i="61"/>
  <c r="B12" i="60"/>
  <c r="AB1" i="61"/>
  <c r="B9" i="60"/>
  <c r="C12"/>
  <c r="T1" i="61"/>
  <c r="B15" i="60"/>
  <c r="C17"/>
  <c r="J1" i="61"/>
  <c r="V1"/>
  <c r="P1"/>
  <c r="AH1"/>
  <c r="AL1"/>
  <c r="AX1"/>
  <c r="C10" i="60"/>
  <c r="C8"/>
  <c r="AN1" i="61"/>
  <c r="AT1"/>
  <c r="B10" i="60"/>
  <c r="C9"/>
  <c r="R1" i="61"/>
  <c r="AV1"/>
  <c r="C14" i="60"/>
  <c r="B17"/>
  <c r="B14"/>
  <c r="N1" i="61"/>
  <c r="AJ1"/>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L1" i="48"/>
  <c r="H1"/>
  <c r="J1"/>
  <c r="N1"/>
  <c r="N2" i="46"/>
  <c r="T2"/>
  <c r="R2"/>
  <c r="L2"/>
  <c r="P2"/>
  <c r="H2"/>
  <c r="J2"/>
  <c r="P2" i="44"/>
  <c r="L2"/>
  <c r="N2"/>
  <c r="J2"/>
  <c r="H2"/>
  <c r="D76" i="52"/>
  <c r="C93"/>
  <c r="C36"/>
  <c r="D186"/>
  <c r="D125"/>
  <c r="E67"/>
  <c r="F120"/>
  <c r="H125"/>
  <c r="H123"/>
  <c r="G36"/>
  <c r="H59"/>
  <c r="C102"/>
  <c r="F129"/>
  <c r="H156"/>
  <c r="D72"/>
  <c r="G42"/>
  <c r="D85"/>
  <c r="C97"/>
  <c r="D158"/>
  <c r="F88"/>
  <c r="C122"/>
  <c r="C191"/>
  <c r="C174"/>
  <c r="F147"/>
  <c r="E110"/>
  <c r="H187"/>
  <c r="H104"/>
  <c r="F16"/>
  <c r="F68"/>
  <c r="D160"/>
  <c r="D25"/>
  <c r="E155"/>
  <c r="H38"/>
  <c r="G43"/>
  <c r="F174"/>
  <c r="D92"/>
  <c r="F156"/>
  <c r="D39"/>
  <c r="C23"/>
  <c r="D189"/>
  <c r="G139"/>
  <c r="C172"/>
  <c r="F92"/>
  <c r="D70"/>
  <c r="C153"/>
  <c r="F19"/>
  <c r="G136"/>
  <c r="H33"/>
  <c r="F133"/>
  <c r="G122"/>
  <c r="E39"/>
  <c r="D77"/>
  <c r="G152"/>
  <c r="C161"/>
  <c r="D7"/>
  <c r="C144"/>
  <c r="G130"/>
  <c r="E192"/>
  <c r="E131"/>
  <c r="G18"/>
  <c r="F62"/>
  <c r="H85"/>
  <c r="E143"/>
  <c r="F108"/>
  <c r="H58"/>
  <c r="H69"/>
  <c r="E103"/>
  <c r="D101"/>
  <c r="C29"/>
  <c r="C37"/>
  <c r="G65"/>
  <c r="H116"/>
  <c r="H139"/>
  <c r="C77"/>
  <c r="G109"/>
  <c r="G16"/>
  <c r="E122"/>
  <c r="F96"/>
  <c r="D98"/>
  <c r="C166"/>
  <c r="H84"/>
  <c r="F12"/>
  <c r="G153"/>
  <c r="C101"/>
  <c r="H79"/>
  <c r="C104"/>
  <c r="H172"/>
  <c r="D169"/>
  <c r="E30"/>
  <c r="G90"/>
  <c r="D149"/>
  <c r="G145"/>
  <c r="F110"/>
  <c r="C76"/>
  <c r="D35"/>
  <c r="H66"/>
  <c r="E171"/>
  <c r="D117"/>
  <c r="D90"/>
  <c r="F13"/>
  <c r="C124"/>
  <c r="G21"/>
  <c r="E144"/>
  <c r="H162"/>
  <c r="G51"/>
  <c r="C10"/>
  <c r="C125"/>
  <c r="C74"/>
  <c r="C66"/>
  <c r="F171"/>
  <c r="G102"/>
  <c r="G44"/>
  <c r="H42"/>
  <c r="G108"/>
  <c r="F94"/>
  <c r="D179"/>
  <c r="D51"/>
  <c r="C157"/>
  <c r="F186"/>
  <c r="E161"/>
  <c r="E45"/>
  <c r="H74"/>
  <c r="H9"/>
  <c r="F25"/>
  <c r="D110"/>
  <c r="H97"/>
  <c r="E89"/>
  <c r="E36"/>
  <c r="C91"/>
  <c r="D157"/>
  <c r="H37"/>
  <c r="G143"/>
  <c r="G7"/>
  <c r="G11"/>
  <c r="D100"/>
  <c r="F70"/>
  <c r="C67"/>
  <c r="G30"/>
  <c r="D190"/>
  <c r="H168"/>
  <c r="F136"/>
  <c r="C24"/>
  <c r="G77"/>
  <c r="D48"/>
  <c r="D122"/>
  <c r="G12"/>
  <c r="C84"/>
  <c r="H126"/>
  <c r="E25"/>
  <c r="C54"/>
  <c r="C34"/>
  <c r="D79"/>
  <c r="F61"/>
  <c r="D185"/>
  <c r="G154"/>
  <c r="F41"/>
  <c r="D73"/>
  <c r="D23"/>
  <c r="C162"/>
  <c r="G187"/>
  <c r="G28"/>
  <c r="F50"/>
  <c r="F27"/>
  <c r="D91"/>
  <c r="C19"/>
  <c r="G72"/>
  <c r="D144"/>
  <c r="F151"/>
  <c r="G193"/>
  <c r="F148"/>
  <c r="C44"/>
  <c r="E188"/>
  <c r="C21"/>
  <c r="E123"/>
  <c r="D46"/>
  <c r="D65"/>
  <c r="G156"/>
  <c r="F173"/>
  <c r="D107"/>
  <c r="D53"/>
  <c r="C45"/>
  <c r="E70"/>
  <c r="E11"/>
  <c r="E71"/>
  <c r="F67"/>
  <c r="C129"/>
  <c r="C103"/>
  <c r="G138"/>
  <c r="E142"/>
  <c r="C100"/>
  <c r="D113"/>
  <c r="E81"/>
  <c r="H13"/>
  <c r="G142"/>
  <c r="C55"/>
  <c r="F103"/>
  <c r="D187"/>
  <c r="C14"/>
  <c r="D173"/>
  <c r="D59"/>
  <c r="C145"/>
  <c r="D20"/>
  <c r="E158"/>
  <c r="H95"/>
  <c r="F18"/>
  <c r="E111"/>
  <c r="C25"/>
  <c r="G26"/>
  <c r="C71"/>
  <c r="G86"/>
  <c r="G113"/>
  <c r="D8"/>
  <c r="H164"/>
  <c r="C138"/>
  <c r="E10"/>
  <c r="C48"/>
  <c r="G182"/>
  <c r="E95"/>
  <c r="D82"/>
  <c r="H193"/>
  <c r="C98"/>
  <c r="G49"/>
  <c r="G191"/>
  <c r="G68"/>
  <c r="F53"/>
  <c r="G75"/>
  <c r="H118"/>
  <c r="H80"/>
  <c r="H106"/>
  <c r="E145"/>
  <c r="H153"/>
  <c r="F181"/>
  <c r="H57"/>
  <c r="G59"/>
  <c r="E14"/>
  <c r="D11"/>
  <c r="G41"/>
  <c r="E117"/>
  <c r="D19"/>
  <c r="H29"/>
  <c r="C63"/>
  <c r="F69"/>
  <c r="F73"/>
  <c r="G160"/>
  <c r="C46"/>
  <c r="G79"/>
  <c r="D108"/>
  <c r="D86"/>
  <c r="D178"/>
  <c r="F74"/>
  <c r="F9"/>
  <c r="E154"/>
  <c r="G175"/>
  <c r="E178"/>
  <c r="D131"/>
  <c r="F79"/>
  <c r="H113"/>
  <c r="G135"/>
  <c r="C140"/>
  <c r="H146"/>
  <c r="D26"/>
  <c r="C82"/>
  <c r="H138"/>
  <c r="F31"/>
  <c r="E132"/>
  <c r="C17"/>
  <c r="E185"/>
  <c r="C177"/>
  <c r="D74"/>
  <c r="G189"/>
  <c r="D130"/>
  <c r="F146"/>
  <c r="D105"/>
  <c r="F48"/>
  <c r="H64"/>
  <c r="E136"/>
  <c r="H149"/>
  <c r="D163"/>
  <c r="E94"/>
  <c r="D124"/>
  <c r="H65"/>
  <c r="C90"/>
  <c r="D69"/>
  <c r="E163"/>
  <c r="F42"/>
  <c r="E101"/>
  <c r="C180"/>
  <c r="F113"/>
  <c r="E149"/>
  <c r="C26"/>
  <c r="G37"/>
  <c r="G128"/>
  <c r="E73"/>
  <c r="H150"/>
  <c r="D170"/>
  <c r="H143"/>
  <c r="H127"/>
  <c r="F21"/>
  <c r="F141"/>
  <c r="D162"/>
  <c r="G114"/>
  <c r="E159"/>
  <c r="H96"/>
  <c r="C87"/>
  <c r="E35"/>
  <c r="C117"/>
  <c r="C57"/>
  <c r="F44"/>
  <c r="H25"/>
  <c r="H99"/>
  <c r="E52"/>
  <c r="E179"/>
  <c r="G13"/>
  <c r="D43"/>
  <c r="D137"/>
  <c r="C151"/>
  <c r="E130"/>
  <c r="H82"/>
  <c r="E160"/>
  <c r="F28"/>
  <c r="E46"/>
  <c r="F100"/>
  <c r="D172"/>
  <c r="F37"/>
  <c r="D104"/>
  <c r="G73"/>
  <c r="G104"/>
  <c r="E174"/>
  <c r="H78"/>
  <c r="C30"/>
  <c r="C73"/>
  <c r="F126"/>
  <c r="E175"/>
  <c r="F119"/>
  <c r="G133"/>
  <c r="G141"/>
  <c r="D10"/>
  <c r="H27"/>
  <c r="F59"/>
  <c r="G148"/>
  <c r="H191"/>
  <c r="C186"/>
  <c r="F125"/>
  <c r="E99"/>
  <c r="H133"/>
  <c r="C182"/>
  <c r="H11"/>
  <c r="E69"/>
  <c r="F154"/>
  <c r="G162"/>
  <c r="D181"/>
  <c r="C16"/>
  <c r="F128"/>
  <c r="C81"/>
  <c r="D80"/>
  <c r="C111"/>
  <c r="H186"/>
  <c r="F86"/>
  <c r="F192"/>
  <c r="F63"/>
  <c r="E102"/>
  <c r="C131"/>
  <c r="D121"/>
  <c r="E125"/>
  <c r="D151"/>
  <c r="H55"/>
  <c r="H152"/>
  <c r="F153"/>
  <c r="G150"/>
  <c r="D188"/>
  <c r="D56"/>
  <c r="D54"/>
  <c r="C119"/>
  <c r="E116"/>
  <c r="G125"/>
  <c r="D171"/>
  <c r="D34"/>
  <c r="C178"/>
  <c r="G172"/>
  <c r="C53"/>
  <c r="H53"/>
  <c r="C35"/>
  <c r="H115"/>
  <c r="D67"/>
  <c r="H167"/>
  <c r="F52"/>
  <c r="G170"/>
  <c r="E166"/>
  <c r="D175"/>
  <c r="H92"/>
  <c r="G140"/>
  <c r="D119"/>
  <c r="F179"/>
  <c r="F43"/>
  <c r="C51"/>
  <c r="H52"/>
  <c r="G186"/>
  <c r="G180"/>
  <c r="G58"/>
  <c r="D63"/>
  <c r="F38"/>
  <c r="C118"/>
  <c r="H32"/>
  <c r="F40"/>
  <c r="G164"/>
  <c r="D42"/>
  <c r="D176"/>
  <c r="G137"/>
  <c r="G69"/>
  <c r="E96"/>
  <c r="H41"/>
  <c r="G47"/>
  <c r="D41"/>
  <c r="D88"/>
  <c r="H103"/>
  <c r="C132"/>
  <c r="F115"/>
  <c r="G134"/>
  <c r="F106"/>
  <c r="C80"/>
  <c r="G176"/>
  <c r="H23"/>
  <c r="G80"/>
  <c r="F77"/>
  <c r="H89"/>
  <c r="G146"/>
  <c r="F116"/>
  <c r="H102"/>
  <c r="C108"/>
  <c r="C96"/>
  <c r="D78"/>
  <c r="F101"/>
  <c r="C95"/>
  <c r="H83"/>
  <c r="H68"/>
  <c r="D27"/>
  <c r="F134"/>
  <c r="C52"/>
  <c r="C165"/>
  <c r="E24"/>
  <c r="H154"/>
  <c r="F167"/>
  <c r="H24"/>
  <c r="C88"/>
  <c r="C38"/>
  <c r="E184"/>
  <c r="C60"/>
  <c r="E51"/>
  <c r="H36"/>
  <c r="F109"/>
  <c r="F168"/>
  <c r="D31"/>
  <c r="D126"/>
  <c r="E156"/>
  <c r="F66"/>
  <c r="H142"/>
  <c r="G83"/>
  <c r="E168"/>
  <c r="C85"/>
  <c r="F131"/>
  <c r="E77"/>
  <c r="D22"/>
  <c r="G27"/>
  <c r="G185"/>
  <c r="C188"/>
  <c r="G103"/>
  <c r="E164"/>
  <c r="E61"/>
  <c r="D84"/>
  <c r="G129"/>
  <c r="C18"/>
  <c r="F45"/>
  <c r="E146"/>
  <c r="G70"/>
  <c r="E189"/>
  <c r="H10"/>
  <c r="D146"/>
  <c r="D9"/>
  <c r="E38"/>
  <c r="H101"/>
  <c r="F185"/>
  <c r="C56"/>
  <c r="H20"/>
  <c r="D111"/>
  <c r="H182"/>
  <c r="D164"/>
  <c r="F32"/>
  <c r="F123"/>
  <c r="D71"/>
  <c r="F135"/>
  <c r="F107"/>
  <c r="E76"/>
  <c r="D36"/>
  <c r="H71"/>
  <c r="D81"/>
  <c r="H175"/>
  <c r="E141"/>
  <c r="H54"/>
  <c r="H129"/>
  <c r="E172"/>
  <c r="E126"/>
  <c r="F184"/>
  <c r="G188"/>
  <c r="F150"/>
  <c r="C160"/>
  <c r="E72"/>
  <c r="D168"/>
  <c r="C128"/>
  <c r="C62"/>
  <c r="E100"/>
  <c r="H19"/>
  <c r="F60"/>
  <c r="E193"/>
  <c r="D116"/>
  <c r="G35"/>
  <c r="E114"/>
  <c r="H169"/>
  <c r="G177"/>
  <c r="E153"/>
  <c r="G93"/>
  <c r="G118"/>
  <c r="H161"/>
  <c r="G24"/>
  <c r="H39"/>
  <c r="C107"/>
  <c r="D161"/>
  <c r="H98"/>
  <c r="G92"/>
  <c r="E22"/>
  <c r="F17"/>
  <c r="D165"/>
  <c r="G179"/>
  <c r="F105"/>
  <c r="G17"/>
  <c r="E165"/>
  <c r="G151"/>
  <c r="F39"/>
  <c r="G158"/>
  <c r="D44"/>
  <c r="E43"/>
  <c r="H28"/>
  <c r="D97"/>
  <c r="E64"/>
  <c r="G161"/>
  <c r="H185"/>
  <c r="C123"/>
  <c r="E162"/>
  <c r="E152"/>
  <c r="H155"/>
  <c r="F139"/>
  <c r="H70"/>
  <c r="F54"/>
  <c r="D15"/>
  <c r="C89"/>
  <c r="C65"/>
  <c r="D16"/>
  <c r="C116"/>
  <c r="E121"/>
  <c r="G82"/>
  <c r="E167"/>
  <c r="D52"/>
  <c r="H46"/>
  <c r="F127"/>
  <c r="G127"/>
  <c r="E17"/>
  <c r="G57"/>
  <c r="C187"/>
  <c r="E18"/>
  <c r="E137"/>
  <c r="F14"/>
  <c r="C59"/>
  <c r="C169"/>
  <c r="F10"/>
  <c r="E180"/>
  <c r="D102"/>
  <c r="F56"/>
  <c r="D95"/>
  <c r="H86"/>
  <c r="F34"/>
  <c r="H180"/>
  <c r="G166"/>
  <c r="C152"/>
  <c r="D83"/>
  <c r="G54"/>
  <c r="F84"/>
  <c r="G173"/>
  <c r="F98"/>
  <c r="H134"/>
  <c r="E83"/>
  <c r="C40"/>
  <c r="G91"/>
  <c r="H176"/>
  <c r="E128"/>
  <c r="G60"/>
  <c r="D12"/>
  <c r="F118"/>
  <c r="H12"/>
  <c r="D58"/>
  <c r="G159"/>
  <c r="D123"/>
  <c r="G183"/>
  <c r="D45"/>
  <c r="E140"/>
  <c r="F137"/>
  <c r="E109"/>
  <c r="G74"/>
  <c r="C99"/>
  <c r="G149"/>
  <c r="G45"/>
  <c r="G168"/>
  <c r="F64"/>
  <c r="H47"/>
  <c r="E8"/>
  <c r="E66"/>
  <c r="F85"/>
  <c r="F193"/>
  <c r="C32"/>
  <c r="C139"/>
  <c r="G89"/>
  <c r="E104"/>
  <c r="E98"/>
  <c r="H8"/>
  <c r="H170"/>
  <c r="G71"/>
  <c r="E48"/>
  <c r="E127"/>
  <c r="G56"/>
  <c r="H61"/>
  <c r="F159"/>
  <c r="E176"/>
  <c r="F164"/>
  <c r="H181"/>
  <c r="G121"/>
  <c r="D57"/>
  <c r="G85"/>
  <c r="F15"/>
  <c r="G14"/>
  <c r="C173"/>
  <c r="G101"/>
  <c r="H30"/>
  <c r="E87"/>
  <c r="F157"/>
  <c r="E13"/>
  <c r="H94"/>
  <c r="G169"/>
  <c r="H15"/>
  <c r="H141"/>
  <c r="D148"/>
  <c r="D99"/>
  <c r="H177"/>
  <c r="F188"/>
  <c r="F191"/>
  <c r="C78"/>
  <c r="E21"/>
  <c r="F177"/>
  <c r="C58"/>
  <c r="F163"/>
  <c r="C68"/>
  <c r="F178"/>
  <c r="H21"/>
  <c r="D120"/>
  <c r="H67"/>
  <c r="E177"/>
  <c r="F155"/>
  <c r="G46"/>
  <c r="C159"/>
  <c r="D127"/>
  <c r="C31"/>
  <c r="D66"/>
  <c r="H111"/>
  <c r="F49"/>
  <c r="E60"/>
  <c r="C61"/>
  <c r="D150"/>
  <c r="F165"/>
  <c r="H122"/>
  <c r="E173"/>
  <c r="G98"/>
  <c r="F23"/>
  <c r="F190"/>
  <c r="D89"/>
  <c r="C171"/>
  <c r="E50"/>
  <c r="D129"/>
  <c r="H114"/>
  <c r="F114"/>
  <c r="G100"/>
  <c r="F187"/>
  <c r="F47"/>
  <c r="E91"/>
  <c r="F24"/>
  <c r="H16"/>
  <c r="H179"/>
  <c r="E86"/>
  <c r="E97"/>
  <c r="H192"/>
  <c r="C126"/>
  <c r="H121"/>
  <c r="D136"/>
  <c r="D143"/>
  <c r="D109"/>
  <c r="E135"/>
  <c r="E74"/>
  <c r="E82"/>
  <c r="H163"/>
  <c r="H88"/>
  <c r="D182"/>
  <c r="E47"/>
  <c r="E9"/>
  <c r="F138"/>
  <c r="F51"/>
  <c r="C148"/>
  <c r="G20"/>
  <c r="H93"/>
  <c r="H110"/>
  <c r="C127"/>
  <c r="D28"/>
  <c r="G62"/>
  <c r="F90"/>
  <c r="C185"/>
  <c r="C175"/>
  <c r="H190"/>
  <c r="D152"/>
  <c r="E183"/>
  <c r="E150"/>
  <c r="C183"/>
  <c r="D60"/>
  <c r="H120"/>
  <c r="H75"/>
  <c r="D115"/>
  <c r="D134"/>
  <c r="H173"/>
  <c r="C168"/>
  <c r="C47"/>
  <c r="F162"/>
  <c r="H166"/>
  <c r="H40"/>
  <c r="H145"/>
  <c r="G112"/>
  <c r="H26"/>
  <c r="H31"/>
  <c r="D135"/>
  <c r="G9"/>
  <c r="F8"/>
  <c r="D183"/>
  <c r="F132"/>
  <c r="F152"/>
  <c r="F46"/>
  <c r="G105"/>
  <c r="C133"/>
  <c r="G117"/>
  <c r="C154"/>
  <c r="E15"/>
  <c r="D61"/>
  <c r="D174"/>
  <c r="F143"/>
  <c r="E133"/>
  <c r="D17"/>
  <c r="H22"/>
  <c r="C112"/>
  <c r="D96"/>
  <c r="G81"/>
  <c r="H7"/>
  <c r="F55"/>
  <c r="F161"/>
  <c r="E19"/>
  <c r="C146"/>
  <c r="C190"/>
  <c r="D94"/>
  <c r="E16"/>
  <c r="C121"/>
  <c r="H157"/>
  <c r="H119"/>
  <c r="H91"/>
  <c r="G147"/>
  <c r="C134"/>
  <c r="E37"/>
  <c r="E186"/>
  <c r="E113"/>
  <c r="D14"/>
  <c r="F189"/>
  <c r="G157"/>
  <c r="E41"/>
  <c r="E63"/>
  <c r="G124"/>
  <c r="F122"/>
  <c r="F75"/>
  <c r="D193"/>
  <c r="H188"/>
  <c r="C130"/>
  <c r="G48"/>
  <c r="F144"/>
  <c r="H160"/>
  <c r="C176"/>
  <c r="H124"/>
  <c r="C181"/>
  <c r="D133"/>
  <c r="C155"/>
  <c r="D159"/>
  <c r="D106"/>
  <c r="E105"/>
  <c r="H76"/>
  <c r="C86"/>
  <c r="F82"/>
  <c r="C7"/>
  <c r="H183"/>
  <c r="E147"/>
  <c r="E62"/>
  <c r="E53"/>
  <c r="C94"/>
  <c r="G174"/>
  <c r="H14"/>
  <c r="G88"/>
  <c r="G19"/>
  <c r="G8"/>
  <c r="F130"/>
  <c r="C113"/>
  <c r="E120"/>
  <c r="E134"/>
  <c r="C64"/>
  <c r="H62"/>
  <c r="G99"/>
  <c r="H144"/>
  <c r="D139"/>
  <c r="F182"/>
  <c r="G87"/>
  <c r="D153"/>
  <c r="G32"/>
  <c r="C75"/>
  <c r="E49"/>
  <c r="H18"/>
  <c r="G78"/>
  <c r="C105"/>
  <c r="D87"/>
  <c r="G120"/>
  <c r="D166"/>
  <c r="F97"/>
  <c r="C158"/>
  <c r="C141"/>
  <c r="F166"/>
  <c r="G181"/>
  <c r="H112"/>
  <c r="C156"/>
  <c r="D49"/>
  <c r="C28"/>
  <c r="C49"/>
  <c r="E12"/>
  <c r="G123"/>
  <c r="E54"/>
  <c r="D140"/>
  <c r="G111"/>
  <c r="E32"/>
  <c r="H63"/>
  <c r="C135"/>
  <c r="F7"/>
  <c r="C170"/>
  <c r="H50"/>
  <c r="G190"/>
  <c r="E7"/>
  <c r="F112"/>
  <c r="C83"/>
  <c r="G64"/>
  <c r="C114"/>
  <c r="E190"/>
  <c r="G94"/>
  <c r="F140"/>
  <c r="D68"/>
  <c r="D62"/>
  <c r="E88"/>
  <c r="H109"/>
  <c r="G119"/>
  <c r="D32"/>
  <c r="G25"/>
  <c r="E59"/>
  <c r="F121"/>
  <c r="D40"/>
  <c r="G116"/>
  <c r="C164"/>
  <c r="E151"/>
  <c r="C20"/>
  <c r="G39"/>
  <c r="F35"/>
  <c r="F175"/>
  <c r="C192"/>
  <c r="H131"/>
  <c r="G63"/>
  <c r="D141"/>
  <c r="G110"/>
  <c r="F72"/>
  <c r="D75"/>
  <c r="H108"/>
  <c r="D21"/>
  <c r="H49"/>
  <c r="G55"/>
  <c r="E85"/>
  <c r="F65"/>
  <c r="H171"/>
  <c r="F20"/>
  <c r="H17"/>
  <c r="E115"/>
  <c r="C163"/>
  <c r="E148"/>
  <c r="F102"/>
  <c r="D145"/>
  <c r="C72"/>
  <c r="E44"/>
  <c r="E56"/>
  <c r="C109"/>
  <c r="D114"/>
  <c r="F111"/>
  <c r="E138"/>
  <c r="G10"/>
  <c r="C9"/>
  <c r="H73"/>
  <c r="F83"/>
  <c r="F58"/>
  <c r="F57"/>
  <c r="F104"/>
  <c r="E187"/>
  <c r="F176"/>
  <c r="C147"/>
  <c r="H165"/>
  <c r="H60"/>
  <c r="G52"/>
  <c r="D180"/>
  <c r="C110"/>
  <c r="D37"/>
  <c r="C43"/>
  <c r="D191"/>
  <c r="H48"/>
  <c r="E58"/>
  <c r="E34"/>
  <c r="C41"/>
  <c r="F170"/>
  <c r="G31"/>
  <c r="F80"/>
  <c r="D167"/>
  <c r="H56"/>
  <c r="D47"/>
  <c r="E23"/>
  <c r="D132"/>
  <c r="E169"/>
  <c r="D156"/>
  <c r="E119"/>
  <c r="C42"/>
  <c r="C189"/>
  <c r="H34"/>
  <c r="C11"/>
  <c r="D24"/>
  <c r="F30"/>
  <c r="E31"/>
  <c r="C70"/>
  <c r="G29"/>
  <c r="F124"/>
  <c r="C69"/>
  <c r="H178"/>
  <c r="D155"/>
  <c r="G131"/>
  <c r="F36"/>
  <c r="G192"/>
  <c r="H51"/>
  <c r="C143"/>
  <c r="D64"/>
  <c r="D30"/>
  <c r="D192"/>
  <c r="E78"/>
  <c r="D13"/>
  <c r="C50"/>
  <c r="F142"/>
  <c r="G61"/>
  <c r="H136"/>
  <c r="E106"/>
  <c r="D50"/>
  <c r="E129"/>
  <c r="C150"/>
  <c r="F95"/>
  <c r="G107"/>
  <c r="G95"/>
  <c r="F149"/>
  <c r="H148"/>
  <c r="C79"/>
  <c r="E108"/>
  <c r="E90"/>
  <c r="G126"/>
  <c r="E68"/>
  <c r="H140"/>
  <c r="H117"/>
  <c r="C106"/>
  <c r="H130"/>
  <c r="G167"/>
  <c r="G163"/>
  <c r="H77"/>
  <c r="E112"/>
  <c r="C15"/>
  <c r="F26"/>
  <c r="D142"/>
  <c r="F78"/>
  <c r="E157"/>
  <c r="E33"/>
  <c r="C39"/>
  <c r="H90"/>
  <c r="H87"/>
  <c r="D38"/>
  <c r="F33"/>
  <c r="D177"/>
  <c r="E26"/>
  <c r="E20"/>
  <c r="H45"/>
  <c r="E124"/>
  <c r="G66"/>
  <c r="G15"/>
  <c r="H72"/>
  <c r="H151"/>
  <c r="E139"/>
  <c r="G106"/>
  <c r="G144"/>
  <c r="C167"/>
  <c r="C92"/>
  <c r="F169"/>
  <c r="D33"/>
  <c r="G96"/>
  <c r="C142"/>
  <c r="C12"/>
  <c r="H135"/>
  <c r="E80"/>
  <c r="G165"/>
  <c r="E65"/>
  <c r="E118"/>
  <c r="C149"/>
  <c r="F158"/>
  <c r="H159"/>
  <c r="G184"/>
  <c r="C27"/>
  <c r="H189"/>
  <c r="H132"/>
  <c r="H184"/>
  <c r="C13"/>
  <c r="C179"/>
  <c r="G97"/>
  <c r="H174"/>
  <c r="E42"/>
  <c r="G38"/>
  <c r="F99"/>
  <c r="F183"/>
  <c r="G155"/>
  <c r="H44"/>
  <c r="C115"/>
  <c r="D138"/>
  <c r="D112"/>
  <c r="C193"/>
  <c r="C33"/>
  <c r="F117"/>
  <c r="H105"/>
  <c r="H158"/>
  <c r="D128"/>
  <c r="F145"/>
  <c r="D18"/>
  <c r="E107"/>
  <c r="F89"/>
  <c r="E170"/>
  <c r="E191"/>
  <c r="C137"/>
  <c r="G67"/>
  <c r="H137"/>
  <c r="F91"/>
  <c r="F87"/>
  <c r="F160"/>
  <c r="G132"/>
  <c r="H81"/>
  <c r="G178"/>
  <c r="F11"/>
  <c r="F22"/>
  <c r="D147"/>
  <c r="F93"/>
  <c r="H43"/>
  <c r="D29"/>
  <c r="C22"/>
  <c r="D93"/>
  <c r="E182"/>
  <c r="G23"/>
  <c r="D118"/>
  <c r="G33"/>
  <c r="C136"/>
  <c r="G34"/>
  <c r="F81"/>
  <c r="G171"/>
  <c r="D154"/>
  <c r="H147"/>
  <c r="G40"/>
  <c r="G76"/>
  <c r="G53"/>
  <c r="F29"/>
  <c r="D103"/>
  <c r="E27"/>
  <c r="E28"/>
  <c r="E75"/>
  <c r="E181"/>
  <c r="F71"/>
  <c r="G115"/>
  <c r="F76"/>
  <c r="E55"/>
  <c r="C184"/>
  <c r="E29"/>
  <c r="H128"/>
  <c r="C120"/>
  <c r="D184"/>
  <c r="G84"/>
  <c r="E79"/>
  <c r="F180"/>
  <c r="E57"/>
  <c r="C8"/>
  <c r="G50"/>
  <c r="D55"/>
  <c r="H107"/>
  <c r="H100"/>
  <c r="E40"/>
  <c r="G22"/>
  <c r="E84"/>
  <c r="E92"/>
  <c r="E93"/>
  <c r="H35"/>
  <c r="R7" i="49"/>
  <c r="R9"/>
  <c r="R10"/>
  <c r="R23"/>
  <c r="R49"/>
  <c r="R39"/>
  <c r="R48"/>
  <c r="R33"/>
  <c r="R34"/>
  <c r="R46"/>
  <c r="R24"/>
  <c r="R27"/>
  <c r="R26"/>
  <c r="R37"/>
  <c r="R8"/>
  <c r="R32"/>
  <c r="R38"/>
  <c r="R29"/>
  <c r="R5"/>
  <c r="R25"/>
  <c r="R47"/>
  <c r="R31"/>
  <c r="R4"/>
  <c r="R41"/>
  <c r="R11"/>
  <c r="R45"/>
  <c r="R35"/>
  <c r="R43"/>
  <c r="R36"/>
  <c r="R44"/>
  <c r="R51"/>
  <c r="R42"/>
  <c r="R13"/>
  <c r="R40"/>
  <c r="R6"/>
  <c r="R12"/>
  <c r="R50"/>
  <c r="R28"/>
  <c r="R30"/>
  <c r="I62" i="52" l="1"/>
  <c r="I40"/>
  <c r="I18"/>
  <c r="I68"/>
  <c r="I67"/>
  <c r="I32"/>
  <c r="I55"/>
  <c r="I17"/>
  <c r="I47"/>
  <c r="I43"/>
  <c r="I34"/>
  <c r="I61"/>
  <c r="I7"/>
  <c r="I13"/>
  <c r="I75"/>
  <c r="I44"/>
  <c r="I51"/>
  <c r="I53"/>
  <c r="I54"/>
  <c r="I45"/>
  <c r="I19"/>
  <c r="I77"/>
  <c r="I56"/>
  <c r="I36"/>
  <c r="I11"/>
  <c r="I30"/>
  <c r="I65"/>
  <c r="I49"/>
  <c r="I46"/>
  <c r="I78"/>
  <c r="I64"/>
  <c r="I71"/>
  <c r="I70"/>
  <c r="I58"/>
  <c r="I14"/>
  <c r="I37"/>
  <c r="I39"/>
  <c r="I33"/>
  <c r="I12"/>
  <c r="I9"/>
  <c r="I52"/>
  <c r="I35"/>
  <c r="I73"/>
  <c r="I41"/>
  <c r="R52" i="49"/>
  <c r="I69" i="52"/>
  <c r="I8"/>
  <c r="I79"/>
  <c r="I16"/>
  <c r="I42"/>
  <c r="I66"/>
  <c r="I15"/>
  <c r="I10"/>
  <c r="I48"/>
  <c r="I63"/>
  <c r="I72"/>
  <c r="I20"/>
  <c r="I59"/>
  <c r="I74"/>
  <c r="J6"/>
  <c r="I31"/>
  <c r="I38"/>
  <c r="I50"/>
  <c r="I60"/>
  <c r="I76"/>
  <c r="J60" l="1"/>
  <c r="J76"/>
  <c r="J31"/>
  <c r="J20"/>
  <c r="J10"/>
  <c r="J16"/>
  <c r="J52"/>
  <c r="J39"/>
  <c r="J70"/>
  <c r="J59"/>
  <c r="J42"/>
  <c r="J35"/>
  <c r="J33"/>
  <c r="J78"/>
  <c r="J30"/>
  <c r="J38"/>
  <c r="J48"/>
  <c r="J58"/>
  <c r="J77"/>
  <c r="J53"/>
  <c r="J13"/>
  <c r="J43"/>
  <c r="J32"/>
  <c r="J40"/>
  <c r="J50"/>
  <c r="J74"/>
  <c r="J63"/>
  <c r="J66"/>
  <c r="J8"/>
  <c r="J73"/>
  <c r="J12"/>
  <c r="J14"/>
  <c r="J46"/>
  <c r="J11"/>
  <c r="J19"/>
  <c r="J51"/>
  <c r="J7"/>
  <c r="J47"/>
  <c r="J67"/>
  <c r="J62"/>
  <c r="J64"/>
  <c r="J65"/>
  <c r="J56"/>
  <c r="J54"/>
  <c r="J75"/>
  <c r="J34"/>
  <c r="J55"/>
  <c r="J18"/>
  <c r="J72"/>
  <c r="J15"/>
  <c r="J79"/>
  <c r="J41"/>
  <c r="J9"/>
  <c r="J37"/>
  <c r="J71"/>
  <c r="J49"/>
  <c r="J36"/>
  <c r="J45"/>
  <c r="J44"/>
  <c r="J61"/>
  <c r="J17"/>
  <c r="J68"/>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<sst xmlns="http://schemas.openxmlformats.org/spreadsheetml/2006/main" count="601" uniqueCount="465">
  <si>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</si>
  <si>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</si>
  <si>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</si>
  <si>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</si>
  <si>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</si>
  <si>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</si>
  <si>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</si>
  <si>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</si>
  <si>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</si>
  <si>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</si>
  <si>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</si>
  <si>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</si>
  <si>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</si>
  <si>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</si>
  <si>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</si>
  <si>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</si>
  <si>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</si>
  <si>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</si>
  <si>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</si>
  <si>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</si>
  <si>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</si>
  <si>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</si>
  <si>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</si>
  <si>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</si>
  <si>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</si>
  <si>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</si>
  <si>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</si>
  <si>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</si>
  <si>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</si>
  <si>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</si>
  <si>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</si>
  <si>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</si>
  <si>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</si>
  <si>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</si>
  <si>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</si>
  <si>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</si>
  <si>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</si>
  <si>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</si>
  <si>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</si>
  <si>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</si>
  <si>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</si>
  <si>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</si>
  <si>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</si>
  <si>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</si>
  <si>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</si>
  <si>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</si>
  <si>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</si>
  <si>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</si>
  <si>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</si>
  <si>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</si>
  <si>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</si>
  <si>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</si>
  <si>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</si>
  <si>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</si>
  <si>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</si>
  <si>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</si>
  <si>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</si>
  <si>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</si>
  <si>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</si>
  <si>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</si>
  <si>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</si>
  <si>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</si>
  <si>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</si>
  <si>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</si>
  <si>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</si>
  <si>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</si>
  <si>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</si>
  <si>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</si>
  <si>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</si>
  <si>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</si>
  <si>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</si>
  <si>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</si>
  <si>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</si>
  <si>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</si>
  <si>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</si>
  <si>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</si>
  <si>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</si>
  <si>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</si>
  <si>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</si>
  <si>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</si>
  <si>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</si>
  <si>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</si>
  <si>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</si>
  <si>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</si>
  <si>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</si>
  <si>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</si>
  <si>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</si>
  <si>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</si>
  <si>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</si>
  <si>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</si>
  <si>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</si>
  <si>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</si>
  <si>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</si>
  <si>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</si>
  <si>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</si>
  <si>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</si>
  <si>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</si>
  <si>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</si>
  <si>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</si>
  <si>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</si>
  <si>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</si>
  <si>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</si>
  <si>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</si>
  <si>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</si>
  <si>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</si>
  <si>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</si>
  <si>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</si>
  <si>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</si>
  <si>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</si>
  <si>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</si>
  <si>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</si>
  <si>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</si>
  <si>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</si>
  <si>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</si>
  <si>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</si>
  <si>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</si>
  <si>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</si>
  <si>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</si>
  <si>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</si>
  <si>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</si>
  <si>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</si>
  <si>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</si>
  <si>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</si>
  <si>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</si>
  <si>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</si>
  <si>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</si>
  <si>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</si>
  <si>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</si>
  <si>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</si>
  <si>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</si>
  <si>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</si>
  <si>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</si>
  <si>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</si>
  <si>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</si>
  <si>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</si>
  <si>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</si>
  <si>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</si>
  <si>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</si>
  <si>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</si>
  <si>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</si>
  <si>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</si>
  <si>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</si>
  <si>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</si>
  <si>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</si>
  <si>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</si>
  <si>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</si>
  <si>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</si>
  <si>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</si>
  <si>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</si>
  <si>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</si>
  <si>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</si>
  <si>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</si>
  <si>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</si>
  <si>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</si>
  <si>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</si>
  <si>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</si>
  <si>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</si>
  <si>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</si>
  <si>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</si>
  <si>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</si>
  <si>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</si>
  <si>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</si>
  <si>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</si>
  <si>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</si>
  <si>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</si>
  <si>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</si>
  <si>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</si>
  <si>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</si>
  <si>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</si>
  <si>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</si>
  <si>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</si>
  <si>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</si>
  <si>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</si>
  <si>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</si>
  <si>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</si>
  <si>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</si>
  <si>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</si>
  <si>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</si>
  <si>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</si>
  <si>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</si>
  <si>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</si>
  <si>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</si>
  <si>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</si>
  <si>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</si>
  <si>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</si>
  <si>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</si>
  <si>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</si>
  <si>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</si>
  <si>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</si>
  <si>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</si>
  <si>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</si>
  <si>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</si>
  <si>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</si>
  <si>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</si>
  <si>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</si>
  <si>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</si>
  <si>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</si>
  <si>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</si>
  <si>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</si>
  <si>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</si>
  <si>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</si>
  <si>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</si>
  <si>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</si>
  <si>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</si>
  <si>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</si>
  <si>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</si>
  <si>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</si>
  <si>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</si>
  <si>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</si>
  <si>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</si>
  <si>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</si>
  <si>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</si>
  <si>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</si>
  <si>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</si>
  <si>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</si>
  <si>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</si>
  <si>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</si>
  <si>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</si>
  <si>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</si>
  <si>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</si>
  <si>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</si>
  <si>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</si>
  <si>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</si>
  <si>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</si>
  <si>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</si>
  <si>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</si>
  <si>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</si>
  <si>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</si>
  <si>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</si>
  <si>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</si>
  <si>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</si>
  <si>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</si>
  <si>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</si>
  <si>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</si>
  <si>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</si>
  <si>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</si>
  <si>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</si>
  <si>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</si>
  <si>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</si>
  <si>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</si>
  <si>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</si>
  <si>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</si>
  <si>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</si>
  <si>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</si>
  <si>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</si>
  <si>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</si>
  <si>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</si>
  <si>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</si>
  <si>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</si>
  <si>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</si>
  <si>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</si>
  <si>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</si>
  <si>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</si>
  <si>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</si>
  <si>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</si>
  <si>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</si>
  <si>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</si>
  <si>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</si>
  <si>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</si>
  <si>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</si>
  <si>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</si>
  <si>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</si>
  <si>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</si>
  <si>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</si>
  <si>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</si>
  <si>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</si>
  <si>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</si>
  <si>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</si>
  <si>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</si>
  <si>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</si>
  <si>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</si>
  <si>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</si>
  <si>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</si>
  <si>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</si>
  <si>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</si>
  <si>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</si>
  <si>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</si>
  <si>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</si>
  <si>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</si>
  <si>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</si>
  <si>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</si>
  <si>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</si>
  <si>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</si>
  <si>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</si>
  <si>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</si>
  <si>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</si>
  <si>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</si>
  <si>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</si>
  <si>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</si>
  <si>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</si>
  <si>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</si>
  <si>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</si>
  <si>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</si>
  <si>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</si>
  <si>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</si>
  <si>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</si>
  <si>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</si>
  <si>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</si>
  <si>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</si>
  <si>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</si>
  <si>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</si>
  <si>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</si>
  <si>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</si>
  <si>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</si>
  <si>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</si>
  <si>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</si>
  <si>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</si>
  <si>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</si>
  <si>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</si>
  <si>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</si>
  <si>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</si>
  <si>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</si>
  <si>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</si>
  <si>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</si>
  <si>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</si>
  <si>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</si>
  <si>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</si>
  <si>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</si>
  <si>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</si>
  <si>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</si>
  <si>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</si>
  <si>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</si>
  <si>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</si>
  <si>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</si>
  <si>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</si>
  <si>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</si>
  <si>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</si>
  <si>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</si>
  <si>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</si>
  <si>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</si>
  <si>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</si>
  <si>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</si>
  <si>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</si>
  <si>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</si>
  <si>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</si>
  <si>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</si>
  <si>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</si>
  <si>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</si>
  <si>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</si>
  <si>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</si>
  <si>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</si>
  <si>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</si>
  <si>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</si>
  <si>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</si>
  <si>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</si>
  <si>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</si>
  <si>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</si>
  <si>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</si>
  <si>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</si>
  <si>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</si>
  <si>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</si>
  <si>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</si>
  <si>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</si>
  <si>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</si>
  <si>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</si>
  <si>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</si>
  <si>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</si>
  <si>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</si>
  <si>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</si>
  <si>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</si>
  <si>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</si>
  <si>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</si>
  <si>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</si>
  <si>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</si>
  <si>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</si>
  <si>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</si>
  <si>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</si>
  <si>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</si>
  <si>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</si>
  <si>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</si>
  <si>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</si>
  <si>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</si>
  <si>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</si>
  <si>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</si>
  <si>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</si>
  <si>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</si>
  <si>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</si>
  <si>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</si>
  <si>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</si>
  <si>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</si>
  <si>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</si>
  <si>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单价:花类:红花:新疆统</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</si>
  <si>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</si>
  <si>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</si>
  <si>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</si>
  <si>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</si>
  <si>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</si>
  <si>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</si>
  <si>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</si>
  <si>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</si>
  <si>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</si>
  <si>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</si>
  <si>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单价:花类:红花:新疆统</t>
    <phoneticPr fontId="2" type="noConversion"/>
  </si>
  <si>
    <t>单位</t>
    <phoneticPr fontId="2" type="noConversion"/>
  </si>
  <si>
    <t>元/千克</t>
    <phoneticPr fontId="2" type="noConversion"/>
  </si>
  <si>
    <t>福瑞股份（300049）</t>
    <phoneticPr fontId="2" type="noConversion"/>
  </si>
  <si>
    <t>恩华药业（002262）</t>
    <phoneticPr fontId="2" type="noConversion"/>
  </si>
  <si>
    <t>实际控制人（一致行动人）减持公司股份。</t>
    <phoneticPr fontId="2" type="noConversion"/>
  </si>
  <si>
    <t>信邦制药（002390）</t>
    <phoneticPr fontId="2" type="noConversion"/>
  </si>
  <si>
    <t>紫鑫药业（002118）</t>
    <phoneticPr fontId="2" type="noConversion"/>
  </si>
  <si>
    <t>莱美药业（300006）</t>
    <phoneticPr fontId="2" type="noConversion"/>
  </si>
  <si>
    <t>白云山（002020）</t>
    <phoneticPr fontId="2" type="noConversion"/>
  </si>
  <si>
    <t>取得“金戈”药品生产批件。</t>
    <phoneticPr fontId="2" type="noConversion"/>
  </si>
  <si>
    <t>北大医药（000788）</t>
    <phoneticPr fontId="2" type="noConversion"/>
  </si>
  <si>
    <t>公司全资子公司与北京大学人民医院签署体外诊断试剂耗材供应与配送及实验室流程优化长期服务协议。</t>
    <phoneticPr fontId="2" type="noConversion"/>
  </si>
  <si>
    <t>指标名称</t>
    <phoneticPr fontId="2" type="noConversion"/>
  </si>
  <si>
    <t>单位</t>
    <phoneticPr fontId="2" type="noConversion"/>
  </si>
  <si>
    <t>元/千克</t>
    <phoneticPr fontId="2" type="noConversion"/>
  </si>
  <si>
    <t>单价:花类:红花:新疆统</t>
    <phoneticPr fontId="2" type="noConversion"/>
  </si>
  <si>
    <t>药品委托加工审批权下放</t>
    <phoneticPr fontId="2" type="noConversion"/>
  </si>
  <si>
    <t>日前，《国务院决定取消和下放管理层级的行政审批项目目录》下发，将药品委托生产许可审批权下放至省级人民政府食品药品监管部门。
随后，CFDA下发的《关于贯彻实施药品委托生产监督管理规定的通知》指出，按《药品委托生产监督管理规地》，自2014年10月1日起，各省（区、市）食品药品监督管理局负责履行全部药品委托生产审批职责，国家总局不再受理药品委托生产申请。
据记者了解，因新版GMP改造等因素的影响，药品委托加工的相关法规修订极受药厂关注。不过，本次委托加工审批权下放至地方的调整，在一些药厂负责人看来，并不会带来太大影响，主要是委托加工申请近年来不断减少，同时新版GMP的实施时间充裕且规划明确，药厂有充分的应对之策，无需委托加工。但审批权下放地方，总体上对有药品委托加工需求的企业是利好。
（资料来源：医药经济报）</t>
    <phoneticPr fontId="2" type="noConversion"/>
  </si>
  <si>
    <t>大型影像设备市场需求下移</t>
    <phoneticPr fontId="2" type="noConversion"/>
  </si>
  <si>
    <t>近日，由国家卫计委、中国医院协会等机构共同主办的第23届中国国际医用仪器设备展览会暨技术交流会在京举行。国产大型影像设备在会上展露锋芒，出现了超清高速pet-ct、超导磁共振等诸多医疗设备，部分产品的科技水平达到世界同类设备最高水准。  
会上，中华医学会副会长、美国医学科学院外籍院士戴建平就我国大型影像设备市场的需求、困境及对策进行了阐述。
“市场对于影像设备的需求，分别是高质、高效、高覆盖率、高性价比、高可及性。”戴建平介绍，“任何医疗设备首先应保证质量，其次要改善服务。”从医院功能等级划分情况可以看出，一级医院的科室设置拥有x光机和b超影像设备，其x光室主要靠临床医生诊断；二级医院拥有检验科和放射科，有少量的专业x光医生；三级医院则增加了核医学科，拥有x光机、b超、生化，有专业的高端影像设备工作人员。
“从中国大型影像设备的市场需求考虑，除了医院功能等级上的需求，还有人口的需求。”戴建平提到，我国东部地区人口比例约占全国人口94%，领土面积占43%，而西部人口仅占6%，领土面积占57%，由此可以看出新城镇化、新医院以及市场需求的方向。“资源不足、配置不均、水平落后，使国人的健康梦深陷困境。”上海联影医疗科技有限公司高级副总裁张芬平指出，应切实解决基层医院影像装备不足、使用及维护水平落后、人才缺乏、诊断水平及应用能力低下的问题，才能真正实现“大病不出县、小病不出乡”的目标。
虽然对多个品牌产品的对比进而寻找适合自身治疗方法的设备很重要，但是国外大型影像设备价格高，国内市场需要一批有竞争力的国产影像设备与之抗衡。专家指出，国内对于大型影像医疗设备的需求日益增加，三甲医院对于大型影像设备几乎趋于饱和，除了个别设备需要更新之外，大部分的市场应该在二级医院。
（资料来源：中国科学报）</t>
    <phoneticPr fontId="2" type="noConversion"/>
  </si>
  <si>
    <t>新医保目录遴选（中成药部分）重点问题专家共识：有条件地遴选中药注射剂，中西复方制剂要慎重遴选</t>
    <phoneticPr fontId="2" type="noConversion"/>
  </si>
  <si>
    <t>中华中医药学会于近日在京召开“医保目录遴选(中药部分)关键问题”专家研讨会。会议由曹正逵秘书长主持，孙树椿、晁恩祥、季绍良、李乾构、黄璐琦、朱立国、杜守颖等10多位专家莅临会议。根据以上研讨的议题，专家经过充分的研究和讨论，形成初步共识。中华中医药学会研究与评价办公室已在此共识基础上形成最终的报告送达人力资源社会保障和国家中药管理局，简明版公开如下。
一、提高中成药在目录中的比重，突出中医药特色和优势
二、尊重客观事实，科学进行分类，指导临床用药
三、“品、剂、规”三维标准，规范药品目录
四、积极鼓励创新，有侧重地支持中药新药
五、客观、理性对待中药注射剂，有条件地遴选
六、中西复方制剂存在学术争议，要慎重遴选
七、药材资源濒危或安全性风险大的品种不予遴选
八、遴选工作专家为主，循证医学和药物经济学资料作为参考
九、加强研究，规范新医保支付管理制度
（资料来源：中华中医药学会）</t>
    <phoneticPr fontId="2" type="noConversion"/>
  </si>
  <si>
    <t>卫计委发布《关于进一步加强基层医疗机构卫生机构药品配备使用管理工作的意见》</t>
    <phoneticPr fontId="2" type="noConversion"/>
  </si>
  <si>
    <t>近日，国家卫生计生委印发了《关于进一步加强基层医疗卫生机构药品配备使用管理工作的意见》（国卫药政发〔2014〕50号）（以下简称《意见》），现就有关情况说明如下。 
一、国家基本药物制度实施以来，各级医疗机构基本药物配备使用管理主要依靠地方探索制定具体办法。
二、基本药物制度实施初期，为缓解基层用药不足，作为阶段性措施，允许各地以省（区、市）为单位增补非目录药品，既发挥了积极作用，也存在着不规范的问题。
三、各地要加强对基层医疗卫生机构药品采购配送工作的督导。
四、促进基层合理用药是基本药物制度重要目标，全部配备优先使用基本药物是前提，要加强医疗机构药品使用管理，鼓励优先使用基本药物。
五、新一轮医改明确提出要切实提高基层中医药服务能力，鼓励基层医疗卫生机构提供中医药等适宜技术和服务。
六、各级卫生计生行政部门要认真组织学习，全面理解和落实文件精神，做好基层医疗卫生机构药品配备使用管理相关工作，细化相关政策措施，确保文件执行过程中不走样、不变形。
（资料来源：国家卫计委）</t>
    <phoneticPr fontId="2" type="noConversion"/>
  </si>
  <si>
    <t>三明发布进口药品限价通知</t>
    <phoneticPr fontId="2" type="noConversion"/>
  </si>
  <si>
    <t>9月1日，三明市医疗保障基金管理中心的《关于公布第一批进口药品限价结算的通知》正式执行。 
该通知很短，主要是对进口药品实施限价：同药同价，不分进口和国产，否则高出的部分医保不予报销。通知附件中所列出的第一批限价药品名单中，包括了拜唐平、立妥普、活络喜等14个知名品种，涉及的药品包括外资药企包括包括拜耳、卫康、勃林格殷格翰、阿斯利康、百特、赛诺菲、卫材、伊赛特等。 
虽然只是一个地级市发出的、有关医保改革的一份通知，却引起了行业人士的普遍关注。盖因人们认为三明在全国医改试点中的特殊地点，而这份通知又是开创了先例。 
（资料来源：赛柏蓝）</t>
    <phoneticPr fontId="2" type="noConversion"/>
  </si>
  <si>
    <t>浙江9000万粒毒胶囊生产环境曝光</t>
    <phoneticPr fontId="2" type="noConversion"/>
  </si>
  <si>
    <t>近日，宁海检察院通报了一起非法生产“毒胶囊”的案件，短短5个月，对外出售了高达9000万粒。目前，因涉嫌有毒有害食品，11人被宁海检察院批准逮捕。经查，今年2月，浙江省新昌人潘某流窜到宁海县深甽镇，租下四间民房，并雇用了新昌的章某等10名老乡，开始利用工业明胶非法从事空心胶囊生产。根据举报线索，今年7月22日，宁海县公安局、市场监督管理局联合执法，在窝点当场查扣一定数量的空心胶囊成品、半成品、边角料、回料、明胶等物品及制胶囊设备，并抓获潘某等11名违法犯罪嫌疑人。
（资料来源：新华网）</t>
    <phoneticPr fontId="2" type="noConversion"/>
  </si>
  <si>
    <t>卫计委拟发文封死地方基药增补空间</t>
    <phoneticPr fontId="2" type="noConversion"/>
  </si>
  <si>
    <t>周五，多位消息人士向大智慧通讯社（微信：DZH_news）独家透露，昨日在京召开的药政会上颁布了各省不再增补基药的文件。“从严增补”终于突破口头宣扬，正式落成文件。一位消息人士表示，卫计委将“不再增补”的文件下发至各省药政部门，判断在国庆节之前文件会正式下发。昨日卫计委药政会再度定调，将以正式文件形式严格限制地方增补，控制增补工作终于迈开实质性进展。然而，针对近期即将出台的浙江增补目录会否受此影响时，前述人士判断，浙江增补应该会在文件正式出台前公布，不会对浙江造成较大影响。
（资料来源：大智慧）</t>
    <phoneticPr fontId="2" type="noConversion"/>
  </si>
  <si>
    <t>商务部主导医药分开，重磅文件将出</t>
    <phoneticPr fontId="2" type="noConversion"/>
  </si>
  <si>
    <t>知情人士透露，从中国医药商业协会9月4日召开的七届四次会长会议上了解到，商务部市场秩序司原巡视员温再兴在会上表示：
有关“医药分开”的文件，已经到达国务院，等总理签发。该工作由商务部主推，医改办支持，个别部门仍有保留意见......
文件倡导寻求多种形式医药分开、提高零售药店供应药品和保障能力，逐渐将医院门诊药房过度到零售药店，商务部将作为推动医药分开的主要部门。
有关医药分开的文件将于本周印发。
（资料来源：赛柏蓝）</t>
    <phoneticPr fontId="2" type="noConversion"/>
  </si>
  <si>
    <t>安徽本月181个病种试点按病种付费，最高报销比例可达80％</t>
    <phoneticPr fontId="2" type="noConversion"/>
  </si>
  <si>
    <t>安徽省拟在本月开启按病种付费在县级医院的试点工作，其中，9家县级医院、181个病种列入试点范围，最高报销比例可达到80%。
安徽省卫计委周四发布《安徽省县级医院临床路径管理试点病种按病种付费指导方案》的通知，庐江县医院、太和县医院、天长市医院、桐城市医院、怀宁县医院、宁国市医院、庐江县中医院、太和县中医院、天长市中医院9家县级医院纳入试点医院。并将胃癌、乳腺癌等181个病种纳入试点范围，规定试点医院开展试点病种数为50-80个，其中包括至少5个以上的产科病种。
在企业人士看来，按病种付费带来的就是控费，一行业资深人士对大智慧通讯社表示，目前有些地方已经开始试行，明显感觉到医院倾向购买价格便宜的药品，在这样的背景下，医院的用药格局将会发生很大的变化，更倾向于国产品种。安徽又是医改大省，在医保基金压力较大的背景下，按病种付费这样的控费手段未来可能逐步推开。
（资料来源：大智慧）</t>
    <phoneticPr fontId="2" type="noConversion"/>
  </si>
  <si>
    <t>公布非公开股票预案。</t>
    <phoneticPr fontId="2" type="noConversion"/>
  </si>
  <si>
    <t>公布非公开发行预案。</t>
    <phoneticPr fontId="2" type="noConversion"/>
  </si>
  <si>
    <t>单价:根茎类:天麻:家统</t>
    <phoneticPr fontId="2" type="noConversion"/>
  </si>
  <si>
    <t>单位</t>
    <phoneticPr fontId="2" type="noConversion"/>
  </si>
  <si>
    <t>元/千克</t>
    <phoneticPr fontId="2" type="noConversion"/>
  </si>
  <si>
    <t>指标名称</t>
    <phoneticPr fontId="2" type="noConversion"/>
  </si>
  <si>
    <t>单价:根茎类:太子参:宣州统</t>
    <phoneticPr fontId="2" type="noConversion"/>
  </si>
  <si>
    <t>单位</t>
    <phoneticPr fontId="2" type="noConversion"/>
  </si>
  <si>
    <t>元/千克</t>
    <phoneticPr fontId="2" type="noConversion"/>
  </si>
  <si>
    <t>单价:花类:红花:新疆统</t>
    <phoneticPr fontId="2" type="noConversion"/>
  </si>
  <si>
    <t>单位</t>
    <phoneticPr fontId="2" type="noConversion"/>
  </si>
  <si>
    <t>元/千克</t>
    <phoneticPr fontId="2" type="noConversion"/>
  </si>
  <si>
    <t>单价:根茎类:三七:120头</t>
    <phoneticPr fontId="2" type="noConversion"/>
  </si>
  <si>
    <t>单价:根茎类:丹参:山东统</t>
    <phoneticPr fontId="2" type="noConversion"/>
  </si>
  <si>
    <t>单价:根茎类:西洋参:国产长支</t>
    <phoneticPr fontId="2" type="noConversion"/>
  </si>
  <si>
    <t>单价:全草类:青蒿:全草</t>
    <phoneticPr fontId="2" type="noConversion"/>
  </si>
  <si>
    <t>单价:根茎类:川芎:晒统个</t>
    <phoneticPr fontId="2" type="noConversion"/>
  </si>
  <si>
    <t>单价:根茎类:板蓝根:甘肃统个</t>
    <phoneticPr fontId="2" type="noConversion"/>
  </si>
  <si>
    <t>单价:菌藻类:冬虫夏草:2000条</t>
    <phoneticPr fontId="2" type="noConversion"/>
  </si>
  <si>
    <t>单价:花类:金银花:统花</t>
    <phoneticPr fontId="2" type="noConversion"/>
  </si>
  <si>
    <t>单价:根茎类:黄连:鸡爪统</t>
    <phoneticPr fontId="2" type="noConversion"/>
  </si>
  <si>
    <t>单价:VC粉:国产</t>
    <phoneticPr fontId="2" type="noConversion"/>
  </si>
  <si>
    <t>单价:维生素D3:国产</t>
    <phoneticPr fontId="2" type="noConversion"/>
  </si>
  <si>
    <t>单价:泛酸钙:鑫富/新发</t>
    <phoneticPr fontId="2" type="noConversion"/>
  </si>
  <si>
    <t>单价:维生素E:国产</t>
    <phoneticPr fontId="2" type="noConversion"/>
  </si>
  <si>
    <t>单价:维生素A:国产</t>
    <phoneticPr fontId="2" type="noConversion"/>
  </si>
  <si>
    <t>单价:氢化可的松</t>
    <phoneticPr fontId="2" type="noConversion"/>
  </si>
  <si>
    <t>单价:醋酸甲地孕酮</t>
    <phoneticPr fontId="2" type="noConversion"/>
  </si>
  <si>
    <t>单价:黄体酮</t>
    <phoneticPr fontId="2" type="noConversion"/>
  </si>
  <si>
    <t>单价:地塞米松磷酸钠</t>
    <phoneticPr fontId="2" type="noConversion"/>
  </si>
  <si>
    <t>单价:醋酸氢化可的松</t>
    <phoneticPr fontId="2" type="noConversion"/>
  </si>
  <si>
    <t>单价:皂素</t>
    <phoneticPr fontId="2" type="noConversion"/>
  </si>
  <si>
    <t>单价:双烯(双烯醇酮醋酸酯)</t>
    <phoneticPr fontId="2" type="noConversion"/>
  </si>
  <si>
    <t>单价:6-APA</t>
    <phoneticPr fontId="2" type="noConversion"/>
  </si>
  <si>
    <t>单价:7-ADCA</t>
    <phoneticPr fontId="2" type="noConversion"/>
  </si>
  <si>
    <t>单价:7-ACA-酶法</t>
    <phoneticPr fontId="2" type="noConversion"/>
  </si>
  <si>
    <t>单价:4-AA</t>
    <phoneticPr fontId="2" type="noConversion"/>
  </si>
  <si>
    <t>单价:根茎类:太子参:宣州统</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</si>
</sst>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1">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06">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4980.7700000000004</c:v>
                </c:pt>
                <c:pt idx="20">
                  <c:v>5033.7700000000004</c:v>
                </c:pt>
                <c:pt idx="21">
                  <c:v>5161.5200000000004</c:v>
                </c:pt>
                <c:pt idx="22">
                  <c:v>5230.9800000000005</c:v>
                </c:pt>
                <c:pt idx="23">
                  <c:v>5214.59</c:v>
                </c:pt>
                <c:pt idx="24">
                  <c:v>5292.83</c:v>
                </c:pt>
                <c:pt idx="25">
                  <c:v>5271.43</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c:v>
                </c:pt>
                <c:pt idx="51">
                  <c:v>5363.8200000000024</c:v>
                </c:pt>
                <c:pt idx="52">
                  <c:v>5183.17</c:v>
                </c:pt>
                <c:pt idx="53">
                  <c:v>5183.1400000000003</c:v>
                </c:pt>
                <c:pt idx="54">
                  <c:v>4922.6400000000003</c:v>
                </c:pt>
                <c:pt idx="55">
                  <c:v>4895.2</c:v>
                </c:pt>
                <c:pt idx="56">
                  <c:v>5064.34</c:v>
                </c:pt>
                <c:pt idx="57">
                  <c:v>5013.5200000000004</c:v>
                </c:pt>
                <c:pt idx="58">
                  <c:v>4962.7700000000004</c:v>
                </c:pt>
                <c:pt idx="59">
                  <c:v>5117.03</c:v>
                </c:pt>
                <c:pt idx="60">
                  <c:v>5299.38</c:v>
                </c:pt>
                <c:pt idx="61">
                  <c:v>5344.1200000000044</c:v>
                </c:pt>
                <c:pt idx="62">
                  <c:v>5292.77</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5460.43</c:v>
                </c:pt>
                <c:pt idx="73">
                  <c:v>5366.4</c:v>
                </c:pt>
                <c:pt idx="74">
                  <c:v>5522.59</c:v>
                </c:pt>
                <c:pt idx="75">
                  <c:v>5639.09</c:v>
                </c:pt>
                <c:pt idx="76">
                  <c:v>5736.81</c:v>
                </c:pt>
                <c:pt idx="77">
                  <c:v>5624.77</c:v>
                </c:pt>
                <c:pt idx="78">
                  <c:v>5616.13</c:v>
                </c:pt>
                <c:pt idx="79">
                  <c:v>5557.74</c:v>
                </c:pt>
                <c:pt idx="80">
                  <c:v>5497.13</c:v>
                </c:pt>
                <c:pt idx="81">
                  <c:v>5485.41</c:v>
                </c:pt>
                <c:pt idx="82">
                  <c:v>5617.52</c:v>
                </c:pt>
                <c:pt idx="83">
                  <c:v>5620.93</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5749.43</c:v>
                </c:pt>
                <c:pt idx="101">
                  <c:v>5614.1600000000044</c:v>
                </c:pt>
                <c:pt idx="102">
                  <c:v>5612.28</c:v>
                </c:pt>
                <c:pt idx="103">
                  <c:v>5509.5</c:v>
                </c:pt>
                <c:pt idx="104">
                  <c:v>5556.95</c:v>
                </c:pt>
                <c:pt idx="105">
                  <c:v>5634.27</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6087.43</c:v>
                </c:pt>
                <c:pt idx="224">
                  <c:v>6052.96</c:v>
                </c:pt>
                <c:pt idx="225">
                  <c:v>6112.64</c:v>
                </c:pt>
                <c:pt idx="226">
                  <c:v>5950.6200000000044</c:v>
                </c:pt>
                <c:pt idx="227">
                  <c:v>5976.6100000000024</c:v>
                </c:pt>
                <c:pt idx="228">
                  <c:v>5958.6600000000044</c:v>
                </c:pt>
                <c:pt idx="229">
                  <c:v>6040.99</c:v>
                </c:pt>
                <c:pt idx="230">
                  <c:v>6009.3</c:v>
                </c:pt>
                <c:pt idx="231">
                  <c:v>6140.5</c:v>
                </c:pt>
                <c:pt idx="232">
                  <c:v>6164.43</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5164.9323000000004</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5256.9143000000004</c:v>
                </c:pt>
                <c:pt idx="16">
                  <c:v>5088.2390999999998</c:v>
                </c:pt>
                <c:pt idx="17">
                  <c:v>5184.022500000071</c:v>
                </c:pt>
                <c:pt idx="18">
                  <c:v>5126.4610000000002</c:v>
                </c:pt>
                <c:pt idx="19">
                  <c:v>5083.7521000000024</c:v>
                </c:pt>
                <c:pt idx="20">
                  <c:v>5088.592200000071</c:v>
                </c:pt>
                <c:pt idx="21">
                  <c:v>5178.4762000000001</c:v>
                </c:pt>
                <c:pt idx="22">
                  <c:v>5247.1719000000003</c:v>
                </c:pt>
                <c:pt idx="23">
                  <c:v>5255.3979000000008</c:v>
                </c:pt>
                <c:pt idx="24">
                  <c:v>5282.1118000000024</c:v>
                </c:pt>
                <c:pt idx="25">
                  <c:v>5250.9317999999985</c:v>
                </c:pt>
                <c:pt idx="26">
                  <c:v>5278.0403000000015</c:v>
                </c:pt>
                <c:pt idx="27">
                  <c:v>5257.1221000000978</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5406.3747000000003</c:v>
                </c:pt>
                <c:pt idx="43">
                  <c:v>5329.6192000000783</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4510.2147000000004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4726.5843000000004</c:v>
                </c:pt>
                <c:pt idx="69">
                  <c:v>4792.9119000000001</c:v>
                </c:pt>
                <c:pt idx="70">
                  <c:v>4814.8272000000024</c:v>
                </c:pt>
                <c:pt idx="71">
                  <c:v>4742.1016000000054</c:v>
                </c:pt>
                <c:pt idx="72">
                  <c:v>4664.1828000000014</c:v>
                </c:pt>
                <c:pt idx="73">
                  <c:v>4550.2439000000004</c:v>
                </c:pt>
                <c:pt idx="74">
                  <c:v>4574.5689000000002</c:v>
                </c:pt>
                <c:pt idx="75">
                  <c:v>4706.7877999999291</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4732.7331000000004</c:v>
                </c:pt>
                <c:pt idx="85">
                  <c:v>4764.5363000000007</c:v>
                </c:pt>
                <c:pt idx="86">
                  <c:v>4737.4901</c:v>
                </c:pt>
                <c:pt idx="87">
                  <c:v>4729.5133000000005</c:v>
                </c:pt>
                <c:pt idx="88">
                  <c:v>4748.6866000000709</c:v>
                </c:pt>
                <c:pt idx="89">
                  <c:v>4887.4074999999993</c:v>
                </c:pt>
                <c:pt idx="90">
                  <c:v>4900.4528</c:v>
                </c:pt>
                <c:pt idx="91">
                  <c:v>4879.7007999999996</c:v>
                </c:pt>
                <c:pt idx="92">
                  <c:v>4822.5754999999999</c:v>
                </c:pt>
                <c:pt idx="93">
                  <c:v>4786.3477000000003</c:v>
                </c:pt>
                <c:pt idx="94">
                  <c:v>4843.0367000000015</c:v>
                </c:pt>
                <c:pt idx="95">
                  <c:v>4803.6515000000054</c:v>
                </c:pt>
                <c:pt idx="96">
                  <c:v>4795.5916000000034</c:v>
                </c:pt>
                <c:pt idx="97">
                  <c:v>4785.9115000000002</c:v>
                </c:pt>
                <c:pt idx="98">
                  <c:v>4750.5977000000003</c:v>
                </c:pt>
                <c:pt idx="99">
                  <c:v>4851.7405000000008</c:v>
                </c:pt>
                <c:pt idx="100">
                  <c:v>4862.6670000000004</c:v>
                </c:pt>
                <c:pt idx="101">
                  <c:v>4836.0363000000007</c:v>
                </c:pt>
                <c:pt idx="102">
                  <c:v>4815.7828</c:v>
                </c:pt>
                <c:pt idx="103">
                  <c:v>4806.6428000000014</c:v>
                </c:pt>
                <c:pt idx="104">
                  <c:v>4819.9997000000003</c:v>
                </c:pt>
                <c:pt idx="105">
                  <c:v>4890.9596000000001</c:v>
                </c:pt>
                <c:pt idx="106">
                  <c:v>4883.0659000000014</c:v>
                </c:pt>
                <c:pt idx="107">
                  <c:v>4864.4535000000005</c:v>
                </c:pt>
                <c:pt idx="108">
                  <c:v>4897.7730999999985</c:v>
                </c:pt>
                <c:pt idx="109">
                  <c:v>5069.8343000000004</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5135.6426000000783</c:v>
                </c:pt>
                <c:pt idx="118">
                  <c:v>5076.6271000000024</c:v>
                </c:pt>
                <c:pt idx="119">
                  <c:v>5045.7793999999994</c:v>
                </c:pt>
                <c:pt idx="120">
                  <c:v>4953.1534000000001</c:v>
                </c:pt>
                <c:pt idx="121">
                  <c:v>4975.0272000000004</c:v>
                </c:pt>
                <c:pt idx="122">
                  <c:v>5004.2546000000002</c:v>
                </c:pt>
                <c:pt idx="123">
                  <c:v>5072.3271000000004</c:v>
                </c:pt>
                <c:pt idx="124">
                  <c:v>5096.7767000000003</c:v>
                </c:pt>
                <c:pt idx="125">
                  <c:v>5046.3818000000001</c:v>
                </c:pt>
                <c:pt idx="126">
                  <c:v>5127.7905000000001</c:v>
                </c:pt>
                <c:pt idx="127">
                  <c:v>5136.1619000000719</c:v>
                </c:pt>
                <c:pt idx="128">
                  <c:v>5125.7339999999995</c:v>
                </c:pt>
                <c:pt idx="129">
                  <c:v>5029.8674000000001</c:v>
                </c:pt>
                <c:pt idx="130">
                  <c:v>5013.1661000000859</c:v>
                </c:pt>
                <c:pt idx="131">
                  <c:v>5039.5891000000001</c:v>
                </c:pt>
                <c:pt idx="132">
                  <c:v>5133.6277</c:v>
                </c:pt>
                <c:pt idx="133">
                  <c:v>5080.8024000000014</c:v>
                </c:pt>
                <c:pt idx="134">
                  <c:v>5023.8849</c:v>
                </c:pt>
                <c:pt idx="135">
                  <c:v>4986.5353000000005</c:v>
                </c:pt>
                <c:pt idx="136">
                  <c:v>4920.1662000001115</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4794.2622000000783</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4753.3397000000004</c:v>
                </c:pt>
                <c:pt idx="179">
                  <c:v>4788.3627000000024</c:v>
                </c:pt>
                <c:pt idx="180">
                  <c:v>4705.7284</c:v>
                </c:pt>
                <c:pt idx="181">
                  <c:v>4784.9766999999993</c:v>
                </c:pt>
                <c:pt idx="182">
                  <c:v>4776.6260000000784</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4556.891200000071</c:v>
                </c:pt>
                <c:pt idx="192">
                  <c:v>4596.7127</c:v>
                </c:pt>
                <c:pt idx="193">
                  <c:v>4588.5905000000002</c:v>
                </c:pt>
                <c:pt idx="194">
                  <c:v>4594.6146000000044</c:v>
                </c:pt>
                <c:pt idx="195">
                  <c:v>4525.3372999999992</c:v>
                </c:pt>
                <c:pt idx="196">
                  <c:v>4499.3713000000016</c:v>
                </c:pt>
                <c:pt idx="197">
                  <c:v>4543.8666000000858</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4600.1610000000719</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62955520"/>
        <c:axId val="62957056"/>
      </c:lineChart>
      <c:catAx>
        <c:axId val="62955520"/>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62957056"/>
        <c:crosses val="autoZero"/>
        <c:auto val="1"/>
        <c:lblAlgn val="ctr"/>
        <c:lblOffset val="100"/>
      </c:catAx>
      <c:valAx>
        <c:axId val="62957056"/>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62955520"/>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966" l="0.70000000000000062" r="0.70000000000000062" t="0.750000000000009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65704320"/>
        <c:axId val="65705856"/>
      </c:lineChart>
      <c:dateAx>
        <c:axId val="65704320"/>
        <c:scaling>
          <c:orientation val="minMax"/>
        </c:scaling>
        <c:axPos val="b"/>
        <c:numFmt formatCode="yyyy\-mm;@" sourceLinked="1"/>
        <c:tickLblPos val="nextTo"/>
        <c:crossAx val="65705856"/>
        <c:crosses val="autoZero"/>
        <c:auto val="1"/>
        <c:lblOffset val="100"/>
      </c:dateAx>
      <c:valAx>
        <c:axId val="65705856"/>
        <c:scaling>
          <c:orientation val="minMax"/>
        </c:scaling>
        <c:axPos val="l"/>
        <c:majorGridlines/>
        <c:numFmt formatCode="#,##0;[Red]#,##0" sourceLinked="0"/>
        <c:tickLblPos val="nextTo"/>
        <c:crossAx val="65704320"/>
        <c:crosses val="autoZero"/>
        <c:crossBetween val="between"/>
      </c:valAx>
    </c:plotArea>
    <c:legend>
      <c:legendPos val="b"/>
    </c:legend>
    <c:plotVisOnly val="1"/>
  </c:chart>
  <c:printSettings>
    <c:headerFooter/>
    <c:pageMargins b="0.7500000000000121" l="0.70000000000000062" r="0.70000000000000062" t="0.7500000000000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65725568"/>
        <c:axId val="65727104"/>
      </c:lineChart>
      <c:dateAx>
        <c:axId val="65725568"/>
        <c:scaling>
          <c:orientation val="minMax"/>
        </c:scaling>
        <c:axPos val="b"/>
        <c:numFmt formatCode="yyyy\-mm;@" sourceLinked="1"/>
        <c:tickLblPos val="nextTo"/>
        <c:crossAx val="65727104"/>
        <c:crosses val="autoZero"/>
        <c:auto val="1"/>
        <c:lblOffset val="100"/>
      </c:dateAx>
      <c:valAx>
        <c:axId val="65727104"/>
        <c:scaling>
          <c:orientation val="minMax"/>
        </c:scaling>
        <c:axPos val="l"/>
        <c:majorGridlines/>
        <c:numFmt formatCode="#,##0;[Red]#,##0" sourceLinked="0"/>
        <c:tickLblPos val="nextTo"/>
        <c:crossAx val="65725568"/>
        <c:crosses val="autoZero"/>
        <c:crossBetween val="between"/>
      </c:valAx>
    </c:plotArea>
    <c:legend>
      <c:legendPos val="b"/>
    </c:legend>
    <c:plotVisOnly val="1"/>
  </c:chart>
  <c:printSettings>
    <c:headerFooter/>
    <c:pageMargins b="0.7500000000000121" l="0.70000000000000062" r="0.70000000000000062" t="0.750000000000012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66044288"/>
        <c:axId val="66045824"/>
      </c:lineChart>
      <c:dateAx>
        <c:axId val="66044288"/>
        <c:scaling>
          <c:orientation val="minMax"/>
        </c:scaling>
        <c:axPos val="b"/>
        <c:numFmt formatCode="yyyy\-mm;@" sourceLinked="1"/>
        <c:tickLblPos val="nextTo"/>
        <c:crossAx val="66045824"/>
        <c:crosses val="autoZero"/>
        <c:auto val="1"/>
        <c:lblOffset val="100"/>
      </c:dateAx>
      <c:valAx>
        <c:axId val="66045824"/>
        <c:scaling>
          <c:orientation val="minMax"/>
        </c:scaling>
        <c:axPos val="l"/>
        <c:numFmt formatCode="#,##0.00;[Red]#,##0.00" sourceLinked="0"/>
        <c:tickLblPos val="nextTo"/>
        <c:txPr>
          <a:bodyPr/>
          <a:lstStyle/>
          <a:p>
            <a:pPr>
              <a:defRPr sz="1000"/>
            </a:pPr>
            <a:endParaRPr lang="zh-CN"/>
          </a:p>
        </c:txPr>
        <c:crossAx val="66044288"/>
        <c:crosses val="autoZero"/>
        <c:crossBetween val="between"/>
      </c:valAx>
    </c:plotArea>
    <c:legend>
      <c:legendPos val="b"/>
    </c:legend>
    <c:plotVisOnly val="1"/>
  </c:chart>
  <c:printSettings>
    <c:headerFooter/>
    <c:pageMargins b="0.75000000000001077" l="0.70000000000000062" r="0.70000000000000062" t="0.750000000000010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65173376"/>
        <c:axId val="65174912"/>
      </c:lineChart>
      <c:dateAx>
        <c:axId val="65173376"/>
        <c:scaling>
          <c:orientation val="minMax"/>
        </c:scaling>
        <c:axPos val="b"/>
        <c:numFmt formatCode="yyyy\-mm;@" sourceLinked="1"/>
        <c:tickLblPos val="nextTo"/>
        <c:txPr>
          <a:bodyPr/>
          <a:lstStyle/>
          <a:p>
            <a:pPr>
              <a:defRPr sz="1000"/>
            </a:pPr>
            <a:endParaRPr lang="zh-CN"/>
          </a:p>
        </c:txPr>
        <c:crossAx val="65174912"/>
        <c:crosses val="autoZero"/>
        <c:auto val="1"/>
        <c:lblOffset val="100"/>
      </c:dateAx>
      <c:valAx>
        <c:axId val="65174912"/>
        <c:scaling>
          <c:orientation val="minMax"/>
        </c:scaling>
        <c:axPos val="l"/>
        <c:numFmt formatCode="#,##0;[Red]#,##0" sourceLinked="0"/>
        <c:tickLblPos val="nextTo"/>
        <c:crossAx val="65173376"/>
        <c:crosses val="autoZero"/>
        <c:crossBetween val="between"/>
      </c:valAx>
    </c:plotArea>
    <c:legend>
      <c:legendPos val="b"/>
    </c:legend>
    <c:plotVisOnly val="1"/>
  </c:chart>
  <c:printSettings>
    <c:headerFooter/>
    <c:pageMargins b="0.75000000000000777" l="0.70000000000000062" r="0.70000000000000062" t="0.750000000000007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366"/>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41526</c:v>
                </c:pt>
                <c:pt idx="1">
                  <c:v>41527</c:v>
                </c:pt>
                <c:pt idx="2">
                  <c:v>41528</c:v>
                </c:pt>
                <c:pt idx="3">
                  <c:v>41529</c:v>
                </c:pt>
                <c:pt idx="4">
                  <c:v>41530</c:v>
                </c:pt>
                <c:pt idx="5">
                  <c:v>41533</c:v>
                </c:pt>
                <c:pt idx="6">
                  <c:v>41534</c:v>
                </c:pt>
                <c:pt idx="7">
                  <c:v>41535</c:v>
                </c:pt>
                <c:pt idx="8">
                  <c:v>41540</c:v>
                </c:pt>
                <c:pt idx="9">
                  <c:v>41541</c:v>
                </c:pt>
                <c:pt idx="10">
                  <c:v>41542</c:v>
                </c:pt>
                <c:pt idx="11">
                  <c:v>41543</c:v>
                </c:pt>
                <c:pt idx="12">
                  <c:v>41544</c:v>
                </c:pt>
                <c:pt idx="13">
                  <c:v>41547</c:v>
                </c:pt>
                <c:pt idx="14">
                  <c:v>41555</c:v>
                </c:pt>
                <c:pt idx="15">
                  <c:v>41556</c:v>
                </c:pt>
                <c:pt idx="16">
                  <c:v>41557</c:v>
                </c:pt>
                <c:pt idx="17">
                  <c:v>41558</c:v>
                </c:pt>
                <c:pt idx="18">
                  <c:v>41561</c:v>
                </c:pt>
                <c:pt idx="19">
                  <c:v>41562</c:v>
                </c:pt>
                <c:pt idx="20">
                  <c:v>41563</c:v>
                </c:pt>
                <c:pt idx="21">
                  <c:v>41564</c:v>
                </c:pt>
                <c:pt idx="22">
                  <c:v>41565</c:v>
                </c:pt>
                <c:pt idx="23">
                  <c:v>41568</c:v>
                </c:pt>
                <c:pt idx="24">
                  <c:v>41569</c:v>
                </c:pt>
                <c:pt idx="25">
                  <c:v>41570</c:v>
                </c:pt>
                <c:pt idx="26">
                  <c:v>41571</c:v>
                </c:pt>
                <c:pt idx="27">
                  <c:v>41572</c:v>
                </c:pt>
                <c:pt idx="28">
                  <c:v>41575</c:v>
                </c:pt>
                <c:pt idx="29">
                  <c:v>41576</c:v>
                </c:pt>
                <c:pt idx="30">
                  <c:v>41577</c:v>
                </c:pt>
                <c:pt idx="31">
                  <c:v>41578</c:v>
                </c:pt>
                <c:pt idx="32">
                  <c:v>41579</c:v>
                </c:pt>
                <c:pt idx="33">
                  <c:v>41582</c:v>
                </c:pt>
                <c:pt idx="34">
                  <c:v>41583</c:v>
                </c:pt>
                <c:pt idx="35">
                  <c:v>41584</c:v>
                </c:pt>
                <c:pt idx="36">
                  <c:v>41585</c:v>
                </c:pt>
                <c:pt idx="37">
                  <c:v>41586</c:v>
                </c:pt>
                <c:pt idx="38">
                  <c:v>41589</c:v>
                </c:pt>
                <c:pt idx="39">
                  <c:v>41590</c:v>
                </c:pt>
                <c:pt idx="40">
                  <c:v>41591</c:v>
                </c:pt>
                <c:pt idx="41">
                  <c:v>41592</c:v>
                </c:pt>
                <c:pt idx="42">
                  <c:v>41593</c:v>
                </c:pt>
                <c:pt idx="43">
                  <c:v>41596</c:v>
                </c:pt>
                <c:pt idx="44">
                  <c:v>41597</c:v>
                </c:pt>
                <c:pt idx="45">
                  <c:v>41598</c:v>
                </c:pt>
                <c:pt idx="46">
                  <c:v>41599</c:v>
                </c:pt>
                <c:pt idx="47">
                  <c:v>41600</c:v>
                </c:pt>
                <c:pt idx="48">
                  <c:v>41603</c:v>
                </c:pt>
                <c:pt idx="49">
                  <c:v>41604</c:v>
                </c:pt>
                <c:pt idx="50">
                  <c:v>41605</c:v>
                </c:pt>
                <c:pt idx="51">
                  <c:v>41606</c:v>
                </c:pt>
                <c:pt idx="52">
                  <c:v>41607</c:v>
                </c:pt>
                <c:pt idx="53">
                  <c:v>41610</c:v>
                </c:pt>
                <c:pt idx="54">
                  <c:v>41611</c:v>
                </c:pt>
                <c:pt idx="55">
                  <c:v>41612</c:v>
                </c:pt>
                <c:pt idx="56">
                  <c:v>41613</c:v>
                </c:pt>
                <c:pt idx="57">
                  <c:v>41614</c:v>
                </c:pt>
                <c:pt idx="58">
                  <c:v>41617</c:v>
                </c:pt>
                <c:pt idx="59">
                  <c:v>41618</c:v>
                </c:pt>
                <c:pt idx="60">
                  <c:v>41619</c:v>
                </c:pt>
                <c:pt idx="61">
                  <c:v>41620</c:v>
                </c:pt>
                <c:pt idx="62">
                  <c:v>41621</c:v>
                </c:pt>
                <c:pt idx="63">
                  <c:v>41624</c:v>
                </c:pt>
                <c:pt idx="64">
                  <c:v>41625</c:v>
                </c:pt>
                <c:pt idx="65">
                  <c:v>41626</c:v>
                </c:pt>
                <c:pt idx="66">
                  <c:v>41627</c:v>
                </c:pt>
                <c:pt idx="67">
                  <c:v>41628</c:v>
                </c:pt>
                <c:pt idx="68">
                  <c:v>41631</c:v>
                </c:pt>
                <c:pt idx="69">
                  <c:v>41632</c:v>
                </c:pt>
                <c:pt idx="70">
                  <c:v>41633</c:v>
                </c:pt>
                <c:pt idx="71">
                  <c:v>41634</c:v>
                </c:pt>
                <c:pt idx="72">
                  <c:v>41635</c:v>
                </c:pt>
                <c:pt idx="73">
                  <c:v>41638</c:v>
                </c:pt>
                <c:pt idx="74">
                  <c:v>41639</c:v>
                </c:pt>
                <c:pt idx="75">
                  <c:v>41641</c:v>
                </c:pt>
                <c:pt idx="76">
                  <c:v>41642</c:v>
                </c:pt>
                <c:pt idx="77">
                  <c:v>41645</c:v>
                </c:pt>
                <c:pt idx="78">
                  <c:v>41646</c:v>
                </c:pt>
                <c:pt idx="79">
                  <c:v>41647</c:v>
                </c:pt>
                <c:pt idx="80">
                  <c:v>41648</c:v>
                </c:pt>
                <c:pt idx="81">
                  <c:v>41649</c:v>
                </c:pt>
                <c:pt idx="82">
                  <c:v>41652</c:v>
                </c:pt>
                <c:pt idx="83">
                  <c:v>41653</c:v>
                </c:pt>
                <c:pt idx="84">
                  <c:v>41654</c:v>
                </c:pt>
                <c:pt idx="85">
                  <c:v>41655</c:v>
                </c:pt>
                <c:pt idx="86">
                  <c:v>41656</c:v>
                </c:pt>
                <c:pt idx="87">
                  <c:v>41659</c:v>
                </c:pt>
                <c:pt idx="88">
                  <c:v>41660</c:v>
                </c:pt>
                <c:pt idx="89">
                  <c:v>41661</c:v>
                </c:pt>
                <c:pt idx="90">
                  <c:v>41662</c:v>
                </c:pt>
                <c:pt idx="91">
                  <c:v>41663</c:v>
                </c:pt>
                <c:pt idx="92">
                  <c:v>41666</c:v>
                </c:pt>
                <c:pt idx="93">
                  <c:v>41667</c:v>
                </c:pt>
                <c:pt idx="94">
                  <c:v>41668</c:v>
                </c:pt>
                <c:pt idx="95">
                  <c:v>41669</c:v>
                </c:pt>
                <c:pt idx="96">
                  <c:v>41677</c:v>
                </c:pt>
                <c:pt idx="97">
                  <c:v>41680</c:v>
                </c:pt>
                <c:pt idx="98">
                  <c:v>41681</c:v>
                </c:pt>
                <c:pt idx="99">
                  <c:v>41682</c:v>
                </c:pt>
                <c:pt idx="100">
                  <c:v>41683</c:v>
                </c:pt>
                <c:pt idx="101">
                  <c:v>41684</c:v>
                </c:pt>
                <c:pt idx="102">
                  <c:v>41687</c:v>
                </c:pt>
                <c:pt idx="103">
                  <c:v>41688</c:v>
                </c:pt>
                <c:pt idx="104">
                  <c:v>41689</c:v>
                </c:pt>
                <c:pt idx="105">
                  <c:v>41690</c:v>
                </c:pt>
                <c:pt idx="106">
                  <c:v>41691</c:v>
                </c:pt>
                <c:pt idx="107">
                  <c:v>41694</c:v>
                </c:pt>
                <c:pt idx="108">
                  <c:v>41695</c:v>
                </c:pt>
                <c:pt idx="109">
                  <c:v>41696</c:v>
                </c:pt>
                <c:pt idx="110">
                  <c:v>41697</c:v>
                </c:pt>
                <c:pt idx="111">
                  <c:v>41698</c:v>
                </c:pt>
                <c:pt idx="112">
                  <c:v>41701</c:v>
                </c:pt>
                <c:pt idx="113">
                  <c:v>41702</c:v>
                </c:pt>
                <c:pt idx="114">
                  <c:v>41703</c:v>
                </c:pt>
                <c:pt idx="115">
                  <c:v>41704</c:v>
                </c:pt>
                <c:pt idx="116">
                  <c:v>41705</c:v>
                </c:pt>
                <c:pt idx="117">
                  <c:v>41708</c:v>
                </c:pt>
                <c:pt idx="118">
                  <c:v>41709</c:v>
                </c:pt>
                <c:pt idx="119">
                  <c:v>41710</c:v>
                </c:pt>
                <c:pt idx="120">
                  <c:v>41711</c:v>
                </c:pt>
                <c:pt idx="121">
                  <c:v>41712</c:v>
                </c:pt>
                <c:pt idx="122">
                  <c:v>41715</c:v>
                </c:pt>
                <c:pt idx="123">
                  <c:v>41716</c:v>
                </c:pt>
                <c:pt idx="124">
                  <c:v>41717</c:v>
                </c:pt>
                <c:pt idx="125">
                  <c:v>41718</c:v>
                </c:pt>
                <c:pt idx="126">
                  <c:v>41719</c:v>
                </c:pt>
                <c:pt idx="127">
                  <c:v>41722</c:v>
                </c:pt>
                <c:pt idx="128">
                  <c:v>41723</c:v>
                </c:pt>
                <c:pt idx="129">
                  <c:v>41724</c:v>
                </c:pt>
                <c:pt idx="130">
                  <c:v>41725</c:v>
                </c:pt>
                <c:pt idx="131">
                  <c:v>41726</c:v>
                </c:pt>
                <c:pt idx="132">
                  <c:v>41729</c:v>
                </c:pt>
                <c:pt idx="133">
                  <c:v>41730</c:v>
                </c:pt>
                <c:pt idx="134">
                  <c:v>41731</c:v>
                </c:pt>
                <c:pt idx="135">
                  <c:v>41732</c:v>
                </c:pt>
                <c:pt idx="136">
                  <c:v>41733</c:v>
                </c:pt>
                <c:pt idx="137">
                  <c:v>41737</c:v>
                </c:pt>
                <c:pt idx="138">
                  <c:v>41738</c:v>
                </c:pt>
                <c:pt idx="139">
                  <c:v>41739</c:v>
                </c:pt>
                <c:pt idx="140">
                  <c:v>41740</c:v>
                </c:pt>
                <c:pt idx="141">
                  <c:v>41743</c:v>
                </c:pt>
                <c:pt idx="142">
                  <c:v>41744</c:v>
                </c:pt>
                <c:pt idx="143">
                  <c:v>41745</c:v>
                </c:pt>
                <c:pt idx="144">
                  <c:v>41746</c:v>
                </c:pt>
                <c:pt idx="145">
                  <c:v>41747</c:v>
                </c:pt>
                <c:pt idx="146">
                  <c:v>41750</c:v>
                </c:pt>
                <c:pt idx="147">
                  <c:v>41751</c:v>
                </c:pt>
                <c:pt idx="148">
                  <c:v>41752</c:v>
                </c:pt>
                <c:pt idx="149">
                  <c:v>41753</c:v>
                </c:pt>
                <c:pt idx="150">
                  <c:v>41754</c:v>
                </c:pt>
                <c:pt idx="151">
                  <c:v>41757</c:v>
                </c:pt>
                <c:pt idx="152">
                  <c:v>41758</c:v>
                </c:pt>
                <c:pt idx="153">
                  <c:v>41759</c:v>
                </c:pt>
                <c:pt idx="154">
                  <c:v>41764</c:v>
                </c:pt>
                <c:pt idx="155">
                  <c:v>41765</c:v>
                </c:pt>
                <c:pt idx="156">
                  <c:v>41766</c:v>
                </c:pt>
                <c:pt idx="157">
                  <c:v>41767</c:v>
                </c:pt>
                <c:pt idx="158">
                  <c:v>41768</c:v>
                </c:pt>
                <c:pt idx="159">
                  <c:v>41771</c:v>
                </c:pt>
                <c:pt idx="160">
                  <c:v>41772</c:v>
                </c:pt>
                <c:pt idx="161">
                  <c:v>41773</c:v>
                </c:pt>
                <c:pt idx="162">
                  <c:v>41774</c:v>
                </c:pt>
                <c:pt idx="163">
                  <c:v>41775</c:v>
                </c:pt>
                <c:pt idx="164">
                  <c:v>41778</c:v>
                </c:pt>
                <c:pt idx="165">
                  <c:v>41779</c:v>
                </c:pt>
                <c:pt idx="166">
                  <c:v>41780</c:v>
                </c:pt>
                <c:pt idx="167">
                  <c:v>41781</c:v>
                </c:pt>
                <c:pt idx="168">
                  <c:v>41782</c:v>
                </c:pt>
                <c:pt idx="169">
                  <c:v>41785</c:v>
                </c:pt>
                <c:pt idx="170">
                  <c:v>41786</c:v>
                </c:pt>
                <c:pt idx="171">
                  <c:v>41787</c:v>
                </c:pt>
                <c:pt idx="172">
                  <c:v>41788</c:v>
                </c:pt>
                <c:pt idx="173">
                  <c:v>41789</c:v>
                </c:pt>
                <c:pt idx="174">
                  <c:v>41793</c:v>
                </c:pt>
                <c:pt idx="175">
                  <c:v>41794</c:v>
                </c:pt>
                <c:pt idx="176">
                  <c:v>41795</c:v>
                </c:pt>
                <c:pt idx="177">
                  <c:v>41796</c:v>
                </c:pt>
                <c:pt idx="178">
                  <c:v>41799</c:v>
                </c:pt>
                <c:pt idx="179">
                  <c:v>41800</c:v>
                </c:pt>
                <c:pt idx="180">
                  <c:v>41801</c:v>
                </c:pt>
                <c:pt idx="181">
                  <c:v>41802</c:v>
                </c:pt>
                <c:pt idx="182">
                  <c:v>41803</c:v>
                </c:pt>
                <c:pt idx="183">
                  <c:v>41806</c:v>
                </c:pt>
                <c:pt idx="184">
                  <c:v>41807</c:v>
                </c:pt>
                <c:pt idx="185">
                  <c:v>41808</c:v>
                </c:pt>
                <c:pt idx="186">
                  <c:v>41809</c:v>
                </c:pt>
                <c:pt idx="187">
                  <c:v>41810</c:v>
                </c:pt>
                <c:pt idx="188">
                  <c:v>41813</c:v>
                </c:pt>
                <c:pt idx="189">
                  <c:v>41814</c:v>
                </c:pt>
                <c:pt idx="190">
                  <c:v>41815</c:v>
                </c:pt>
                <c:pt idx="191">
                  <c:v>41816</c:v>
                </c:pt>
                <c:pt idx="192">
                  <c:v>41817</c:v>
                </c:pt>
                <c:pt idx="193">
                  <c:v>41820</c:v>
                </c:pt>
                <c:pt idx="194">
                  <c:v>41821</c:v>
                </c:pt>
                <c:pt idx="195">
                  <c:v>41822</c:v>
                </c:pt>
                <c:pt idx="196">
                  <c:v>41823</c:v>
                </c:pt>
                <c:pt idx="197">
                  <c:v>41824</c:v>
                </c:pt>
                <c:pt idx="198">
                  <c:v>41827</c:v>
                </c:pt>
                <c:pt idx="199">
                  <c:v>41828</c:v>
                </c:pt>
                <c:pt idx="200">
                  <c:v>41829</c:v>
                </c:pt>
                <c:pt idx="201">
                  <c:v>41830</c:v>
                </c:pt>
                <c:pt idx="202">
                  <c:v>41831</c:v>
                </c:pt>
                <c:pt idx="203">
                  <c:v>41834</c:v>
                </c:pt>
                <c:pt idx="204">
                  <c:v>41835</c:v>
                </c:pt>
                <c:pt idx="205">
                  <c:v>41836</c:v>
                </c:pt>
                <c:pt idx="206">
                  <c:v>41837</c:v>
                </c:pt>
                <c:pt idx="207">
                  <c:v>41838</c:v>
                </c:pt>
                <c:pt idx="208">
                  <c:v>41841</c:v>
                </c:pt>
                <c:pt idx="209">
                  <c:v>41842</c:v>
                </c:pt>
                <c:pt idx="210">
                  <c:v>41843</c:v>
                </c:pt>
                <c:pt idx="211">
                  <c:v>41844</c:v>
                </c:pt>
                <c:pt idx="212">
                  <c:v>41845</c:v>
                </c:pt>
                <c:pt idx="213">
                  <c:v>41848</c:v>
                </c:pt>
                <c:pt idx="214">
                  <c:v>41849</c:v>
                </c:pt>
                <c:pt idx="215">
                  <c:v>41850</c:v>
                </c:pt>
                <c:pt idx="216">
                  <c:v>41851</c:v>
                </c:pt>
                <c:pt idx="217">
                  <c:v>41852</c:v>
                </c:pt>
                <c:pt idx="218">
                  <c:v>41855</c:v>
                </c:pt>
                <c:pt idx="219">
                  <c:v>41856</c:v>
                </c:pt>
                <c:pt idx="220">
                  <c:v>41857</c:v>
                </c:pt>
                <c:pt idx="221">
                  <c:v>41858</c:v>
                </c:pt>
                <c:pt idx="222">
                  <c:v>41859</c:v>
                </c:pt>
                <c:pt idx="223">
                  <c:v>41862</c:v>
                </c:pt>
                <c:pt idx="224">
                  <c:v>41863</c:v>
                </c:pt>
                <c:pt idx="225">
                  <c:v>41864</c:v>
                </c:pt>
                <c:pt idx="226">
                  <c:v>41865</c:v>
                </c:pt>
                <c:pt idx="227">
                  <c:v>41866</c:v>
                </c:pt>
                <c:pt idx="228">
                  <c:v>41869</c:v>
                </c:pt>
                <c:pt idx="229">
                  <c:v>41870</c:v>
                </c:pt>
                <c:pt idx="230">
                  <c:v>41871</c:v>
                </c:pt>
                <c:pt idx="231">
                  <c:v>41872</c:v>
                </c:pt>
                <c:pt idx="232">
                  <c:v>41873</c:v>
                </c:pt>
                <c:pt idx="233">
                  <c:v>41876</c:v>
                </c:pt>
                <c:pt idx="234">
                  <c:v>41877</c:v>
                </c:pt>
                <c:pt idx="235">
                  <c:v>41878</c:v>
                </c:pt>
                <c:pt idx="236">
                  <c:v>41879</c:v>
                </c:pt>
                <c:pt idx="237">
                  <c:v>41880</c:v>
                </c:pt>
                <c:pt idx="238">
                  <c:v>41883</c:v>
                </c:pt>
                <c:pt idx="239">
                  <c:v>41884</c:v>
                </c:pt>
                <c:pt idx="240">
                  <c:v>41885</c:v>
                </c:pt>
                <c:pt idx="241">
                  <c:v>41886</c:v>
                </c:pt>
                <c:pt idx="242">
                  <c:v>41887</c:v>
                </c:pt>
                <c:pt idx="243">
                  <c:v>41886</c:v>
                </c:pt>
                <c:pt idx="244">
                  <c:v>41887</c:v>
                </c:pt>
              </c:numCache>
            </c:numRef>
          </c:cat>
          <c:val>
            <c:numRef>
              <c:f>市场及表现!$M$5:$M$813</c:f>
              <c:numCache>
                <c:formatCode>###,###,##0.000</c:formatCode>
                <c:ptCount val="809"/>
                <c:pt idx="0">
                  <c:v>0</c:v>
                </c:pt>
                <c:pt idx="1">
                  <c:v>1.4047723334626561E-2</c:v>
                </c:pt>
                <c:pt idx="2">
                  <c:v>1.7323545066006085E-2</c:v>
                </c:pt>
                <c:pt idx="3">
                  <c:v>2.7389065597971607E-2</c:v>
                </c:pt>
                <c:pt idx="4">
                  <c:v>1.9787274405691502E-2</c:v>
                </c:pt>
                <c:pt idx="5">
                  <c:v>1.5480152699592686E-2</c:v>
                </c:pt>
                <c:pt idx="6">
                  <c:v>-5.4441330012303668E-3</c:v>
                </c:pt>
                <c:pt idx="7">
                  <c:v>-3.3184340465841622E-3</c:v>
                </c:pt>
                <c:pt idx="8">
                  <c:v>1.2979957051703073E-2</c:v>
                </c:pt>
                <c:pt idx="9">
                  <c:v>1.3422879289555212E-3</c:v>
                </c:pt>
                <c:pt idx="10">
                  <c:v>-4.7443076707492926E-3</c:v>
                </c:pt>
                <c:pt idx="11">
                  <c:v>-2.3013108613464839E-2</c:v>
                </c:pt>
                <c:pt idx="12">
                  <c:v>-1.8699431166565361E-2</c:v>
                </c:pt>
                <c:pt idx="13">
                  <c:v>-1.2936115535098103E-2</c:v>
                </c:pt>
                <c:pt idx="14">
                  <c:v>4.9250002765721668E-4</c:v>
                </c:pt>
                <c:pt idx="15">
                  <c:v>5.3158863218156771E-3</c:v>
                </c:pt>
                <c:pt idx="16">
                  <c:v>-4.6267140701357068E-3</c:v>
                </c:pt>
                <c:pt idx="17">
                  <c:v>1.1431163287523693E-2</c:v>
                </c:pt>
                <c:pt idx="18">
                  <c:v>1.3084029436915223E-2</c:v>
                </c:pt>
                <c:pt idx="19">
                  <c:v>1.1025117091676639E-2</c:v>
                </c:pt>
                <c:pt idx="20">
                  <c:v>-7.8824588453126898E-3</c:v>
                </c:pt>
                <c:pt idx="21">
                  <c:v>-1.1177128331494313E-2</c:v>
                </c:pt>
                <c:pt idx="22">
                  <c:v>-5.963675459690565E-3</c:v>
                </c:pt>
                <c:pt idx="23">
                  <c:v>1.2584154200857345E-2</c:v>
                </c:pt>
                <c:pt idx="24">
                  <c:v>2.1642139318507336E-3</c:v>
                </c:pt>
                <c:pt idx="25">
                  <c:v>-9.0624921894494337E-3</c:v>
                </c:pt>
                <c:pt idx="26">
                  <c:v>-1.6429505914302478E-2</c:v>
                </c:pt>
                <c:pt idx="27">
                  <c:v>-2.9521320293418474E-2</c:v>
                </c:pt>
                <c:pt idx="28">
                  <c:v>-3.0588676842542073E-2</c:v>
                </c:pt>
                <c:pt idx="29">
                  <c:v>-2.8089710396052792E-2</c:v>
                </c:pt>
                <c:pt idx="30">
                  <c:v>-1.3577758665972217E-2</c:v>
                </c:pt>
                <c:pt idx="31">
                  <c:v>-2.7407503618973816E-2</c:v>
                </c:pt>
                <c:pt idx="32">
                  <c:v>-2.2801276238840318E-2</c:v>
                </c:pt>
                <c:pt idx="33">
                  <c:v>-2.4647536741854048E-2</c:v>
                </c:pt>
                <c:pt idx="34">
                  <c:v>-2.3289269194696982E-2</c:v>
                </c:pt>
                <c:pt idx="35">
                  <c:v>-3.5663639689929694E-2</c:v>
                </c:pt>
                <c:pt idx="36">
                  <c:v>-4.0996734831347359E-2</c:v>
                </c:pt>
                <c:pt idx="37">
                  <c:v>-5.4356924849494392E-2</c:v>
                </c:pt>
                <c:pt idx="38">
                  <c:v>-5.110199954191752E-2</c:v>
                </c:pt>
                <c:pt idx="39">
                  <c:v>-4.1222907888973537E-2</c:v>
                </c:pt>
                <c:pt idx="40">
                  <c:v>-6.248153637063536E-2</c:v>
                </c:pt>
                <c:pt idx="41">
                  <c:v>-5.5768048056857866E-2</c:v>
                </c:pt>
                <c:pt idx="42">
                  <c:v>-3.6824825279264339E-2</c:v>
                </c:pt>
                <c:pt idx="43">
                  <c:v>-4.7963438633554789E-3</c:v>
                </c:pt>
                <c:pt idx="44">
                  <c:v>-1.165528767614965E-2</c:v>
                </c:pt>
                <c:pt idx="45">
                  <c:v>-6.4569949549477812E-3</c:v>
                </c:pt>
                <c:pt idx="46">
                  <c:v>-1.2546048957452816E-2</c:v>
                </c:pt>
                <c:pt idx="47">
                  <c:v>-1.7473917370623426E-2</c:v>
                </c:pt>
                <c:pt idx="48">
                  <c:v>-2.1297962926466352E-2</c:v>
                </c:pt>
                <c:pt idx="49">
                  <c:v>-2.1794970025923788E-2</c:v>
                </c:pt>
                <c:pt idx="50">
                  <c:v>-1.0705524727639526E-2</c:v>
                </c:pt>
                <c:pt idx="51">
                  <c:v>-4.421027702510294E-4</c:v>
                </c:pt>
                <c:pt idx="52">
                  <c:v>-6.8220677707897526E-4</c:v>
                </c:pt>
                <c:pt idx="53">
                  <c:v>-8.9408012508352952E-3</c:v>
                </c:pt>
                <c:pt idx="54">
                  <c:v>8.9117101510316488E-4</c:v>
                </c:pt>
                <c:pt idx="55">
                  <c:v>1.414646918043827E-2</c:v>
                </c:pt>
                <c:pt idx="56">
                  <c:v>1.1303736075709114E-2</c:v>
                </c:pt>
                <c:pt idx="57">
                  <c:v>4.7848713169540424E-3</c:v>
                </c:pt>
                <c:pt idx="58">
                  <c:v>4.2050979898868857E-3</c:v>
                </c:pt>
                <c:pt idx="59">
                  <c:v>5.2089458000033062E-3</c:v>
                </c:pt>
                <c:pt idx="60">
                  <c:v>-1.1409447396121264E-2</c:v>
                </c:pt>
                <c:pt idx="61">
                  <c:v>-1.2535395878651601E-2</c:v>
                </c:pt>
                <c:pt idx="62">
                  <c:v>-1.3918657187611649E-2</c:v>
                </c:pt>
                <c:pt idx="63">
                  <c:v>-2.978191099024885E-2</c:v>
                </c:pt>
                <c:pt idx="64">
                  <c:v>-3.4513107179396485E-2</c:v>
                </c:pt>
                <c:pt idx="65">
                  <c:v>-3.4164833449356169E-2</c:v>
                </c:pt>
                <c:pt idx="66">
                  <c:v>-4.4332787431333731E-2</c:v>
                </c:pt>
                <c:pt idx="67">
                  <c:v>-6.6570679695108881E-2</c:v>
                </c:pt>
                <c:pt idx="68">
                  <c:v>-6.3921340944002147E-2</c:v>
                </c:pt>
                <c:pt idx="69">
                  <c:v>-6.2427451509029064E-2</c:v>
                </c:pt>
                <c:pt idx="70">
                  <c:v>-5.5518520172628927E-2</c:v>
                </c:pt>
                <c:pt idx="71">
                  <c:v>-7.1816091803316384E-2</c:v>
                </c:pt>
                <c:pt idx="72">
                  <c:v>-5.6187205734306467E-2</c:v>
                </c:pt>
                <c:pt idx="73">
                  <c:v>-5.7834335610497112E-2</c:v>
                </c:pt>
                <c:pt idx="74">
                  <c:v>-4.5309592810646837E-2</c:v>
                </c:pt>
                <c:pt idx="75">
                  <c:v>-4.860713043342868E-2</c:v>
                </c:pt>
                <c:pt idx="76">
                  <c:v>-6.1390415261108999E-2</c:v>
                </c:pt>
                <c:pt idx="77">
                  <c:v>-8.2754755063182861E-2</c:v>
                </c:pt>
                <c:pt idx="78">
                  <c:v>-8.3015345760013015E-2</c:v>
                </c:pt>
                <c:pt idx="79">
                  <c:v>-8.1413286601827561E-2</c:v>
                </c:pt>
                <c:pt idx="80">
                  <c:v>-8.9480945124761901E-2</c:v>
                </c:pt>
                <c:pt idx="81">
                  <c:v>-9.6598021231586007E-2</c:v>
                </c:pt>
                <c:pt idx="82">
                  <c:v>-0.10117556724571608</c:v>
                </c:pt>
                <c:pt idx="83">
                  <c:v>-9.3322199500206704E-2</c:v>
                </c:pt>
                <c:pt idx="84">
                  <c:v>-9.4922209989392048E-2</c:v>
                </c:pt>
                <c:pt idx="85">
                  <c:v>-9.3732752767854199E-2</c:v>
                </c:pt>
                <c:pt idx="86">
                  <c:v>-0.10739983340223691</c:v>
                </c:pt>
                <c:pt idx="87">
                  <c:v>-0.11251945723382972</c:v>
                </c:pt>
                <c:pt idx="88">
                  <c:v>-0.10374418843821365</c:v>
                </c:pt>
                <c:pt idx="89">
                  <c:v>-8.0640938388738315E-2</c:v>
                </c:pt>
                <c:pt idx="90">
                  <c:v>-8.551963874590307E-2</c:v>
                </c:pt>
                <c:pt idx="91">
                  <c:v>-7.9869819377048956E-2</c:v>
                </c:pt>
                <c:pt idx="92">
                  <c:v>-9.2063087532660903E-2</c:v>
                </c:pt>
                <c:pt idx="93">
                  <c:v>-9.0450375295674124E-2</c:v>
                </c:pt>
                <c:pt idx="94">
                  <c:v>-8.7202825196498135E-2</c:v>
                </c:pt>
                <c:pt idx="95">
                  <c:v>-9.7581792085499997E-2</c:v>
                </c:pt>
                <c:pt idx="96">
                  <c:v>-9.3470932869623824E-2</c:v>
                </c:pt>
                <c:pt idx="97">
                  <c:v>-7.0914677443211893E-2</c:v>
                </c:pt>
                <c:pt idx="98">
                  <c:v>-6.3527996495956529E-2</c:v>
                </c:pt>
                <c:pt idx="99">
                  <c:v>-6.1199069576486798E-2</c:v>
                </c:pt>
                <c:pt idx="100">
                  <c:v>-6.5989677166641503E-2</c:v>
                </c:pt>
                <c:pt idx="101">
                  <c:v>-5.9425331956081462E-2</c:v>
                </c:pt>
                <c:pt idx="102">
                  <c:v>-5.284009032171888E-2</c:v>
                </c:pt>
                <c:pt idx="103">
                  <c:v>-6.4806365952104539E-2</c:v>
                </c:pt>
                <c:pt idx="104">
                  <c:v>-5.4065604117660815E-2</c:v>
                </c:pt>
                <c:pt idx="105">
                  <c:v>-6.2760155354667502E-2</c:v>
                </c:pt>
                <c:pt idx="106">
                  <c:v>-7.2242214955365647E-2</c:v>
                </c:pt>
                <c:pt idx="107">
                  <c:v>-9.2640812190727728E-2</c:v>
                </c:pt>
                <c:pt idx="108">
                  <c:v>-0.11583174527341322</c:v>
                </c:pt>
                <c:pt idx="109">
                  <c:v>-0.11357984830835244</c:v>
                </c:pt>
                <c:pt idx="110">
                  <c:v>-0.1173891434473936</c:v>
                </c:pt>
                <c:pt idx="111">
                  <c:v>-0.10720193197681394</c:v>
                </c:pt>
                <c:pt idx="112">
                  <c:v>-0.10253137639007315</c:v>
                </c:pt>
                <c:pt idx="113">
                  <c:v>-0.10502952336896232</c:v>
                </c:pt>
                <c:pt idx="114">
                  <c:v>-0.11334589030852538</c:v>
                </c:pt>
                <c:pt idx="115">
                  <c:v>-0.10938868126766721</c:v>
                </c:pt>
                <c:pt idx="116">
                  <c:v>-0.11155043679671739</c:v>
                </c:pt>
                <c:pt idx="117">
                  <c:v>-0.14046576079986595</c:v>
                </c:pt>
                <c:pt idx="118">
                  <c:v>-0.1360103154581499</c:v>
                </c:pt>
                <c:pt idx="119">
                  <c:v>-0.13376784237049033</c:v>
                </c:pt>
                <c:pt idx="120">
                  <c:v>-0.12303322654304716</c:v>
                </c:pt>
                <c:pt idx="121">
                  <c:v>-0.13020233884247745</c:v>
                </c:pt>
                <c:pt idx="122">
                  <c:v>-0.12192489661391892</c:v>
                </c:pt>
                <c:pt idx="123">
                  <c:v>-0.12393464090315165</c:v>
                </c:pt>
                <c:pt idx="124">
                  <c:v>-0.13100787549337078</c:v>
                </c:pt>
                <c:pt idx="125">
                  <c:v>-0.14489908051637923</c:v>
                </c:pt>
                <c:pt idx="126">
                  <c:v>-0.11546749192517125</c:v>
                </c:pt>
                <c:pt idx="127">
                  <c:v>-0.10819225857152859</c:v>
                </c:pt>
                <c:pt idx="128">
                  <c:v>-0.10905843582482888</c:v>
                </c:pt>
                <c:pt idx="129">
                  <c:v>-0.11044866260838992</c:v>
                </c:pt>
                <c:pt idx="130">
                  <c:v>-0.11673397910111782</c:v>
                </c:pt>
                <c:pt idx="131">
                  <c:v>-0.11826720298089521</c:v>
                </c:pt>
                <c:pt idx="132">
                  <c:v>-0.12058629628916395</c:v>
                </c:pt>
                <c:pt idx="133">
                  <c:v>-0.11369867111036636</c:v>
                </c:pt>
                <c:pt idx="134">
                  <c:v>-0.10648243942393065</c:v>
                </c:pt>
                <c:pt idx="135">
                  <c:v>-0.11292304502687656</c:v>
                </c:pt>
                <c:pt idx="136">
                  <c:v>-0.10453825254270543</c:v>
                </c:pt>
                <c:pt idx="137">
                  <c:v>-8.3296013413045711E-2</c:v>
                </c:pt>
                <c:pt idx="138">
                  <c:v>-8.2761720537783856E-2</c:v>
                </c:pt>
                <c:pt idx="139">
                  <c:v>-6.8363265070316426E-2</c:v>
                </c:pt>
                <c:pt idx="140">
                  <c:v>-6.963139118146322E-2</c:v>
                </c:pt>
                <c:pt idx="141">
                  <c:v>-7.0472574672960753E-2</c:v>
                </c:pt>
                <c:pt idx="142">
                  <c:v>-8.6513652944818165E-2</c:v>
                </c:pt>
                <c:pt idx="143">
                  <c:v>-8.5258638315273028E-2</c:v>
                </c:pt>
                <c:pt idx="144">
                  <c:v>-8.8423012453039407E-2</c:v>
                </c:pt>
                <c:pt idx="145">
                  <c:v>-8.855576620425476E-2</c:v>
                </c:pt>
                <c:pt idx="146">
                  <c:v>-0.10381056531382127</c:v>
                </c:pt>
                <c:pt idx="147">
                  <c:v>-9.9898836724768181E-2</c:v>
                </c:pt>
                <c:pt idx="148">
                  <c:v>-0.10077034051746914</c:v>
                </c:pt>
                <c:pt idx="149">
                  <c:v>-0.10248876407486807</c:v>
                </c:pt>
                <c:pt idx="150">
                  <c:v>-0.11176841517834279</c:v>
                </c:pt>
                <c:pt idx="151">
                  <c:v>-0.12523103864650176</c:v>
                </c:pt>
                <c:pt idx="152">
                  <c:v>-0.11560188461158671</c:v>
                </c:pt>
                <c:pt idx="153">
                  <c:v>-0.11552444492337766</c:v>
                </c:pt>
                <c:pt idx="154">
                  <c:v>-0.11642135221168159</c:v>
                </c:pt>
                <c:pt idx="155">
                  <c:v>-0.11606980061124084</c:v>
                </c:pt>
                <c:pt idx="156">
                  <c:v>-0.12426939341779042</c:v>
                </c:pt>
                <c:pt idx="157">
                  <c:v>-0.12501510893387668</c:v>
                </c:pt>
                <c:pt idx="158">
                  <c:v>-0.1256645370069519</c:v>
                </c:pt>
                <c:pt idx="159">
                  <c:v>-0.10675819027136257</c:v>
                </c:pt>
                <c:pt idx="160">
                  <c:v>-0.10888962549920944</c:v>
                </c:pt>
                <c:pt idx="161">
                  <c:v>-0.10990576532332708</c:v>
                </c:pt>
                <c:pt idx="162">
                  <c:v>-0.12149631505906933</c:v>
                </c:pt>
                <c:pt idx="163">
                  <c:v>-0.12073093232058052</c:v>
                </c:pt>
                <c:pt idx="164">
                  <c:v>-0.13335442096624239</c:v>
                </c:pt>
                <c:pt idx="165">
                  <c:v>-0.13309710813981257</c:v>
                </c:pt>
                <c:pt idx="166">
                  <c:v>-0.12484752780965724</c:v>
                </c:pt>
                <c:pt idx="167">
                  <c:v>-0.12691135696049638</c:v>
                </c:pt>
                <c:pt idx="168">
                  <c:v>-0.11972216770486366</c:v>
                </c:pt>
                <c:pt idx="169">
                  <c:v>-0.11662376070890501</c:v>
                </c:pt>
                <c:pt idx="170">
                  <c:v>-0.12018680583411756</c:v>
                </c:pt>
                <c:pt idx="171">
                  <c:v>-0.11114316139947045</c:v>
                </c:pt>
                <c:pt idx="172">
                  <c:v>-0.11695646455454345</c:v>
                </c:pt>
                <c:pt idx="173">
                  <c:v>-0.11642381061448193</c:v>
                </c:pt>
                <c:pt idx="174">
                  <c:v>-0.11910592806959241</c:v>
                </c:pt>
                <c:pt idx="175">
                  <c:v>-0.12797420643781943</c:v>
                </c:pt>
                <c:pt idx="176">
                  <c:v>-0.11882567015036005</c:v>
                </c:pt>
                <c:pt idx="177">
                  <c:v>-0.1253347012979138</c:v>
                </c:pt>
                <c:pt idx="178">
                  <c:v>-0.12551293550093434</c:v>
                </c:pt>
                <c:pt idx="179">
                  <c:v>-0.11445544943905395</c:v>
                </c:pt>
                <c:pt idx="180">
                  <c:v>-0.11466113580667769</c:v>
                </c:pt>
                <c:pt idx="181">
                  <c:v>-0.11767513763982684</c:v>
                </c:pt>
                <c:pt idx="182">
                  <c:v>-0.10832009551714339</c:v>
                </c:pt>
                <c:pt idx="183">
                  <c:v>-0.10192292169700268</c:v>
                </c:pt>
                <c:pt idx="184">
                  <c:v>-0.11101122711585509</c:v>
                </c:pt>
                <c:pt idx="185">
                  <c:v>-0.11487706551930277</c:v>
                </c:pt>
                <c:pt idx="186">
                  <c:v>-0.12853431254248415</c:v>
                </c:pt>
                <c:pt idx="187">
                  <c:v>-0.12450990715841825</c:v>
                </c:pt>
                <c:pt idx="188">
                  <c:v>-0.1255829999807424</c:v>
                </c:pt>
                <c:pt idx="189">
                  <c:v>-0.12119434124843431</c:v>
                </c:pt>
                <c:pt idx="190">
                  <c:v>-0.12588579325897753</c:v>
                </c:pt>
                <c:pt idx="191">
                  <c:v>-0.1194509239292324</c:v>
                </c:pt>
                <c:pt idx="192">
                  <c:v>-0.1189666185775764</c:v>
                </c:pt>
                <c:pt idx="193">
                  <c:v>-0.11287797430887125</c:v>
                </c:pt>
                <c:pt idx="194">
                  <c:v>-0.11310701550309765</c:v>
                </c:pt>
                <c:pt idx="195">
                  <c:v>-0.11052241469239843</c:v>
                </c:pt>
                <c:pt idx="196">
                  <c:v>-0.10670164700695606</c:v>
                </c:pt>
                <c:pt idx="197">
                  <c:v>-0.10731501850562697</c:v>
                </c:pt>
                <c:pt idx="198">
                  <c:v>-0.10830083802854107</c:v>
                </c:pt>
                <c:pt idx="199">
                  <c:v>-0.10658651180914269</c:v>
                </c:pt>
                <c:pt idx="200">
                  <c:v>-0.11960088650004974</c:v>
                </c:pt>
                <c:pt idx="201">
                  <c:v>-0.12200315576972787</c:v>
                </c:pt>
                <c:pt idx="202">
                  <c:v>-0.11988810989388299</c:v>
                </c:pt>
                <c:pt idx="203">
                  <c:v>-0.11015734187655624</c:v>
                </c:pt>
                <c:pt idx="204">
                  <c:v>-0.10883881850800348</c:v>
                </c:pt>
                <c:pt idx="205">
                  <c:v>-0.11052200495859843</c:v>
                </c:pt>
                <c:pt idx="206">
                  <c:v>-0.1161763313992531</c:v>
                </c:pt>
                <c:pt idx="207">
                  <c:v>-0.11327705503011753</c:v>
                </c:pt>
                <c:pt idx="208">
                  <c:v>-0.11239571762621536</c:v>
                </c:pt>
                <c:pt idx="209">
                  <c:v>-0.10157751610356269</c:v>
                </c:pt>
                <c:pt idx="210">
                  <c:v>-9.9473533040318918E-2</c:v>
                </c:pt>
                <c:pt idx="211">
                  <c:v>-8.3419343286859959E-2</c:v>
                </c:pt>
                <c:pt idx="212">
                  <c:v>-7.3815592747547787E-2</c:v>
                </c:pt>
                <c:pt idx="213">
                  <c:v>-4.7820851271137665E-2</c:v>
                </c:pt>
                <c:pt idx="214">
                  <c:v>-4.4759320317182993E-2</c:v>
                </c:pt>
                <c:pt idx="215">
                  <c:v>-4.8593609218027134E-2</c:v>
                </c:pt>
                <c:pt idx="216">
                  <c:v>-3.7022726704687092E-2</c:v>
                </c:pt>
                <c:pt idx="217">
                  <c:v>-4.5565266701876439E-2</c:v>
                </c:pt>
                <c:pt idx="218">
                  <c:v>-2.6628189931283575E-2</c:v>
                </c:pt>
                <c:pt idx="219">
                  <c:v>-2.9195991656180809E-2</c:v>
                </c:pt>
                <c:pt idx="220">
                  <c:v>-3.1708479318071858E-2</c:v>
                </c:pt>
                <c:pt idx="221">
                  <c:v>-4.636219894296878E-2</c:v>
                </c:pt>
                <c:pt idx="222">
                  <c:v>-4.485560776019426E-2</c:v>
                </c:pt>
                <c:pt idx="223">
                  <c:v>-3.0836565791570791E-2</c:v>
                </c:pt>
                <c:pt idx="224">
                  <c:v>-3.4236127130564453E-2</c:v>
                </c:pt>
                <c:pt idx="225">
                  <c:v>-3.3478529334276863E-2</c:v>
                </c:pt>
                <c:pt idx="226">
                  <c:v>-4.288437844816595E-2</c:v>
                </c:pt>
                <c:pt idx="227">
                  <c:v>-3.2768050924994463E-2</c:v>
                </c:pt>
                <c:pt idx="228">
                  <c:v>-2.7061688291733721E-2</c:v>
                </c:pt>
                <c:pt idx="229">
                  <c:v>-2.697728312892389E-2</c:v>
                </c:pt>
                <c:pt idx="230">
                  <c:v>-3.0512466355733348E-2</c:v>
                </c:pt>
                <c:pt idx="231">
                  <c:v>-3.5386659641097662E-2</c:v>
                </c:pt>
                <c:pt idx="232">
                  <c:v>-3.0830419784570129E-2</c:v>
                </c:pt>
                <c:pt idx="233">
                  <c:v>-4.0049840019437788E-2</c:v>
                </c:pt>
                <c:pt idx="234">
                  <c:v>-4.7740953180128387E-2</c:v>
                </c:pt>
                <c:pt idx="235">
                  <c:v>-4.6305655678562263E-2</c:v>
                </c:pt>
                <c:pt idx="236">
                  <c:v>-5.2991282093936443E-2</c:v>
                </c:pt>
                <c:pt idx="237">
                  <c:v>-4.1924781888454943E-2</c:v>
                </c:pt>
                <c:pt idx="238">
                  <c:v>-3.4947015273646853E-2</c:v>
                </c:pt>
                <c:pt idx="239">
                  <c:v>-2.2186675538769185E-2</c:v>
                </c:pt>
                <c:pt idx="240">
                  <c:v>-1.301765256130738E-2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41526</c:v>
                </c:pt>
                <c:pt idx="1">
                  <c:v>41527</c:v>
                </c:pt>
                <c:pt idx="2">
                  <c:v>41528</c:v>
                </c:pt>
                <c:pt idx="3">
                  <c:v>41529</c:v>
                </c:pt>
                <c:pt idx="4">
                  <c:v>41530</c:v>
                </c:pt>
                <c:pt idx="5">
                  <c:v>41533</c:v>
                </c:pt>
                <c:pt idx="6">
                  <c:v>41534</c:v>
                </c:pt>
                <c:pt idx="7">
                  <c:v>41535</c:v>
                </c:pt>
                <c:pt idx="8">
                  <c:v>41540</c:v>
                </c:pt>
                <c:pt idx="9">
                  <c:v>41541</c:v>
                </c:pt>
                <c:pt idx="10">
                  <c:v>41542</c:v>
                </c:pt>
                <c:pt idx="11">
                  <c:v>41543</c:v>
                </c:pt>
                <c:pt idx="12">
                  <c:v>41544</c:v>
                </c:pt>
                <c:pt idx="13">
                  <c:v>41547</c:v>
                </c:pt>
                <c:pt idx="14">
                  <c:v>41555</c:v>
                </c:pt>
                <c:pt idx="15">
                  <c:v>41556</c:v>
                </c:pt>
                <c:pt idx="16">
                  <c:v>41557</c:v>
                </c:pt>
                <c:pt idx="17">
                  <c:v>41558</c:v>
                </c:pt>
                <c:pt idx="18">
                  <c:v>41561</c:v>
                </c:pt>
                <c:pt idx="19">
                  <c:v>41562</c:v>
                </c:pt>
                <c:pt idx="20">
                  <c:v>41563</c:v>
                </c:pt>
                <c:pt idx="21">
                  <c:v>41564</c:v>
                </c:pt>
                <c:pt idx="22">
                  <c:v>41565</c:v>
                </c:pt>
                <c:pt idx="23">
                  <c:v>41568</c:v>
                </c:pt>
                <c:pt idx="24">
                  <c:v>41569</c:v>
                </c:pt>
                <c:pt idx="25">
                  <c:v>41570</c:v>
                </c:pt>
                <c:pt idx="26">
                  <c:v>41571</c:v>
                </c:pt>
                <c:pt idx="27">
                  <c:v>41572</c:v>
                </c:pt>
                <c:pt idx="28">
                  <c:v>41575</c:v>
                </c:pt>
                <c:pt idx="29">
                  <c:v>41576</c:v>
                </c:pt>
                <c:pt idx="30">
                  <c:v>41577</c:v>
                </c:pt>
                <c:pt idx="31">
                  <c:v>41578</c:v>
                </c:pt>
                <c:pt idx="32">
                  <c:v>41579</c:v>
                </c:pt>
                <c:pt idx="33">
                  <c:v>41582</c:v>
                </c:pt>
                <c:pt idx="34">
                  <c:v>41583</c:v>
                </c:pt>
                <c:pt idx="35">
                  <c:v>41584</c:v>
                </c:pt>
                <c:pt idx="36">
                  <c:v>41585</c:v>
                </c:pt>
                <c:pt idx="37">
                  <c:v>41586</c:v>
                </c:pt>
                <c:pt idx="38">
                  <c:v>41589</c:v>
                </c:pt>
                <c:pt idx="39">
                  <c:v>41590</c:v>
                </c:pt>
                <c:pt idx="40">
                  <c:v>41591</c:v>
                </c:pt>
                <c:pt idx="41">
                  <c:v>41592</c:v>
                </c:pt>
                <c:pt idx="42">
                  <c:v>41593</c:v>
                </c:pt>
                <c:pt idx="43">
                  <c:v>41596</c:v>
                </c:pt>
                <c:pt idx="44">
                  <c:v>41597</c:v>
                </c:pt>
                <c:pt idx="45">
                  <c:v>41598</c:v>
                </c:pt>
                <c:pt idx="46">
                  <c:v>41599</c:v>
                </c:pt>
                <c:pt idx="47">
                  <c:v>41600</c:v>
                </c:pt>
                <c:pt idx="48">
                  <c:v>41603</c:v>
                </c:pt>
                <c:pt idx="49">
                  <c:v>41604</c:v>
                </c:pt>
                <c:pt idx="50">
                  <c:v>41605</c:v>
                </c:pt>
                <c:pt idx="51">
                  <c:v>41606</c:v>
                </c:pt>
                <c:pt idx="52">
                  <c:v>41607</c:v>
                </c:pt>
                <c:pt idx="53">
                  <c:v>41610</c:v>
                </c:pt>
                <c:pt idx="54">
                  <c:v>41611</c:v>
                </c:pt>
                <c:pt idx="55">
                  <c:v>41612</c:v>
                </c:pt>
                <c:pt idx="56">
                  <c:v>41613</c:v>
                </c:pt>
                <c:pt idx="57">
                  <c:v>41614</c:v>
                </c:pt>
                <c:pt idx="58">
                  <c:v>41617</c:v>
                </c:pt>
                <c:pt idx="59">
                  <c:v>41618</c:v>
                </c:pt>
                <c:pt idx="60">
                  <c:v>41619</c:v>
                </c:pt>
                <c:pt idx="61">
                  <c:v>41620</c:v>
                </c:pt>
                <c:pt idx="62">
                  <c:v>41621</c:v>
                </c:pt>
                <c:pt idx="63">
                  <c:v>41624</c:v>
                </c:pt>
                <c:pt idx="64">
                  <c:v>41625</c:v>
                </c:pt>
                <c:pt idx="65">
                  <c:v>41626</c:v>
                </c:pt>
                <c:pt idx="66">
                  <c:v>41627</c:v>
                </c:pt>
                <c:pt idx="67">
                  <c:v>41628</c:v>
                </c:pt>
                <c:pt idx="68">
                  <c:v>41631</c:v>
                </c:pt>
                <c:pt idx="69">
                  <c:v>41632</c:v>
                </c:pt>
                <c:pt idx="70">
                  <c:v>41633</c:v>
                </c:pt>
                <c:pt idx="71">
                  <c:v>41634</c:v>
                </c:pt>
                <c:pt idx="72">
                  <c:v>41635</c:v>
                </c:pt>
                <c:pt idx="73">
                  <c:v>41638</c:v>
                </c:pt>
                <c:pt idx="74">
                  <c:v>41639</c:v>
                </c:pt>
                <c:pt idx="75">
                  <c:v>41641</c:v>
                </c:pt>
                <c:pt idx="76">
                  <c:v>41642</c:v>
                </c:pt>
                <c:pt idx="77">
                  <c:v>41645</c:v>
                </c:pt>
                <c:pt idx="78">
                  <c:v>41646</c:v>
                </c:pt>
                <c:pt idx="79">
                  <c:v>41647</c:v>
                </c:pt>
                <c:pt idx="80">
                  <c:v>41648</c:v>
                </c:pt>
                <c:pt idx="81">
                  <c:v>41649</c:v>
                </c:pt>
                <c:pt idx="82">
                  <c:v>41652</c:v>
                </c:pt>
                <c:pt idx="83">
                  <c:v>41653</c:v>
                </c:pt>
                <c:pt idx="84">
                  <c:v>41654</c:v>
                </c:pt>
                <c:pt idx="85">
                  <c:v>41655</c:v>
                </c:pt>
                <c:pt idx="86">
                  <c:v>41656</c:v>
                </c:pt>
                <c:pt idx="87">
                  <c:v>41659</c:v>
                </c:pt>
                <c:pt idx="88">
                  <c:v>41660</c:v>
                </c:pt>
                <c:pt idx="89">
                  <c:v>41661</c:v>
                </c:pt>
                <c:pt idx="90">
                  <c:v>41662</c:v>
                </c:pt>
                <c:pt idx="91">
                  <c:v>41663</c:v>
                </c:pt>
                <c:pt idx="92">
                  <c:v>41666</c:v>
                </c:pt>
                <c:pt idx="93">
                  <c:v>41667</c:v>
                </c:pt>
                <c:pt idx="94">
                  <c:v>41668</c:v>
                </c:pt>
                <c:pt idx="95">
                  <c:v>41669</c:v>
                </c:pt>
                <c:pt idx="96">
                  <c:v>41677</c:v>
                </c:pt>
                <c:pt idx="97">
                  <c:v>41680</c:v>
                </c:pt>
                <c:pt idx="98">
                  <c:v>41681</c:v>
                </c:pt>
                <c:pt idx="99">
                  <c:v>41682</c:v>
                </c:pt>
                <c:pt idx="100">
                  <c:v>41683</c:v>
                </c:pt>
                <c:pt idx="101">
                  <c:v>41684</c:v>
                </c:pt>
                <c:pt idx="102">
                  <c:v>41687</c:v>
                </c:pt>
                <c:pt idx="103">
                  <c:v>41688</c:v>
                </c:pt>
                <c:pt idx="104">
                  <c:v>41689</c:v>
                </c:pt>
                <c:pt idx="105">
                  <c:v>41690</c:v>
                </c:pt>
                <c:pt idx="106">
                  <c:v>41691</c:v>
                </c:pt>
                <c:pt idx="107">
                  <c:v>41694</c:v>
                </c:pt>
                <c:pt idx="108">
                  <c:v>41695</c:v>
                </c:pt>
                <c:pt idx="109">
                  <c:v>41696</c:v>
                </c:pt>
                <c:pt idx="110">
                  <c:v>41697</c:v>
                </c:pt>
                <c:pt idx="111">
                  <c:v>41698</c:v>
                </c:pt>
                <c:pt idx="112">
                  <c:v>41701</c:v>
                </c:pt>
                <c:pt idx="113">
                  <c:v>41702</c:v>
                </c:pt>
                <c:pt idx="114">
                  <c:v>41703</c:v>
                </c:pt>
                <c:pt idx="115">
                  <c:v>41704</c:v>
                </c:pt>
                <c:pt idx="116">
                  <c:v>41705</c:v>
                </c:pt>
                <c:pt idx="117">
                  <c:v>41708</c:v>
                </c:pt>
                <c:pt idx="118">
                  <c:v>41709</c:v>
                </c:pt>
                <c:pt idx="119">
                  <c:v>41710</c:v>
                </c:pt>
                <c:pt idx="120">
                  <c:v>41711</c:v>
                </c:pt>
                <c:pt idx="121">
                  <c:v>41712</c:v>
                </c:pt>
                <c:pt idx="122">
                  <c:v>41715</c:v>
                </c:pt>
                <c:pt idx="123">
                  <c:v>41716</c:v>
                </c:pt>
                <c:pt idx="124">
                  <c:v>41717</c:v>
                </c:pt>
                <c:pt idx="125">
                  <c:v>41718</c:v>
                </c:pt>
                <c:pt idx="126">
                  <c:v>41719</c:v>
                </c:pt>
                <c:pt idx="127">
                  <c:v>41722</c:v>
                </c:pt>
                <c:pt idx="128">
                  <c:v>41723</c:v>
                </c:pt>
                <c:pt idx="129">
                  <c:v>41724</c:v>
                </c:pt>
                <c:pt idx="130">
                  <c:v>41725</c:v>
                </c:pt>
                <c:pt idx="131">
                  <c:v>41726</c:v>
                </c:pt>
                <c:pt idx="132">
                  <c:v>41729</c:v>
                </c:pt>
                <c:pt idx="133">
                  <c:v>41730</c:v>
                </c:pt>
                <c:pt idx="134">
                  <c:v>41731</c:v>
                </c:pt>
                <c:pt idx="135">
                  <c:v>41732</c:v>
                </c:pt>
                <c:pt idx="136">
                  <c:v>41733</c:v>
                </c:pt>
                <c:pt idx="137">
                  <c:v>41737</c:v>
                </c:pt>
                <c:pt idx="138">
                  <c:v>41738</c:v>
                </c:pt>
                <c:pt idx="139">
                  <c:v>41739</c:v>
                </c:pt>
                <c:pt idx="140">
                  <c:v>41740</c:v>
                </c:pt>
                <c:pt idx="141">
                  <c:v>41743</c:v>
                </c:pt>
                <c:pt idx="142">
                  <c:v>41744</c:v>
                </c:pt>
                <c:pt idx="143">
                  <c:v>41745</c:v>
                </c:pt>
                <c:pt idx="144">
                  <c:v>41746</c:v>
                </c:pt>
                <c:pt idx="145">
                  <c:v>41747</c:v>
                </c:pt>
                <c:pt idx="146">
                  <c:v>41750</c:v>
                </c:pt>
                <c:pt idx="147">
                  <c:v>41751</c:v>
                </c:pt>
                <c:pt idx="148">
                  <c:v>41752</c:v>
                </c:pt>
                <c:pt idx="149">
                  <c:v>41753</c:v>
                </c:pt>
                <c:pt idx="150">
                  <c:v>41754</c:v>
                </c:pt>
                <c:pt idx="151">
                  <c:v>41757</c:v>
                </c:pt>
                <c:pt idx="152">
                  <c:v>41758</c:v>
                </c:pt>
                <c:pt idx="153">
                  <c:v>41759</c:v>
                </c:pt>
                <c:pt idx="154">
                  <c:v>41764</c:v>
                </c:pt>
                <c:pt idx="155">
                  <c:v>41765</c:v>
                </c:pt>
                <c:pt idx="156">
                  <c:v>41766</c:v>
                </c:pt>
                <c:pt idx="157">
                  <c:v>41767</c:v>
                </c:pt>
                <c:pt idx="158">
                  <c:v>41768</c:v>
                </c:pt>
                <c:pt idx="159">
                  <c:v>41771</c:v>
                </c:pt>
                <c:pt idx="160">
                  <c:v>41772</c:v>
                </c:pt>
                <c:pt idx="161">
                  <c:v>41773</c:v>
                </c:pt>
                <c:pt idx="162">
                  <c:v>41774</c:v>
                </c:pt>
                <c:pt idx="163">
                  <c:v>41775</c:v>
                </c:pt>
                <c:pt idx="164">
                  <c:v>41778</c:v>
                </c:pt>
                <c:pt idx="165">
                  <c:v>41779</c:v>
                </c:pt>
                <c:pt idx="166">
                  <c:v>41780</c:v>
                </c:pt>
                <c:pt idx="167">
                  <c:v>41781</c:v>
                </c:pt>
                <c:pt idx="168">
                  <c:v>41782</c:v>
                </c:pt>
                <c:pt idx="169">
                  <c:v>41785</c:v>
                </c:pt>
                <c:pt idx="170">
                  <c:v>41786</c:v>
                </c:pt>
                <c:pt idx="171">
                  <c:v>41787</c:v>
                </c:pt>
                <c:pt idx="172">
                  <c:v>41788</c:v>
                </c:pt>
                <c:pt idx="173">
                  <c:v>41789</c:v>
                </c:pt>
                <c:pt idx="174">
                  <c:v>41793</c:v>
                </c:pt>
                <c:pt idx="175">
                  <c:v>41794</c:v>
                </c:pt>
                <c:pt idx="176">
                  <c:v>41795</c:v>
                </c:pt>
                <c:pt idx="177">
                  <c:v>41796</c:v>
                </c:pt>
                <c:pt idx="178">
                  <c:v>41799</c:v>
                </c:pt>
                <c:pt idx="179">
                  <c:v>41800</c:v>
                </c:pt>
                <c:pt idx="180">
                  <c:v>41801</c:v>
                </c:pt>
                <c:pt idx="181">
                  <c:v>41802</c:v>
                </c:pt>
                <c:pt idx="182">
                  <c:v>41803</c:v>
                </c:pt>
                <c:pt idx="183">
                  <c:v>41806</c:v>
                </c:pt>
                <c:pt idx="184">
                  <c:v>41807</c:v>
                </c:pt>
                <c:pt idx="185">
                  <c:v>41808</c:v>
                </c:pt>
                <c:pt idx="186">
                  <c:v>41809</c:v>
                </c:pt>
                <c:pt idx="187">
                  <c:v>41810</c:v>
                </c:pt>
                <c:pt idx="188">
                  <c:v>41813</c:v>
                </c:pt>
                <c:pt idx="189">
                  <c:v>41814</c:v>
                </c:pt>
                <c:pt idx="190">
                  <c:v>41815</c:v>
                </c:pt>
                <c:pt idx="191">
                  <c:v>41816</c:v>
                </c:pt>
                <c:pt idx="192">
                  <c:v>41817</c:v>
                </c:pt>
                <c:pt idx="193">
                  <c:v>41820</c:v>
                </c:pt>
                <c:pt idx="194">
                  <c:v>41821</c:v>
                </c:pt>
                <c:pt idx="195">
                  <c:v>41822</c:v>
                </c:pt>
                <c:pt idx="196">
                  <c:v>41823</c:v>
                </c:pt>
                <c:pt idx="197">
                  <c:v>41824</c:v>
                </c:pt>
                <c:pt idx="198">
                  <c:v>41827</c:v>
                </c:pt>
                <c:pt idx="199">
                  <c:v>41828</c:v>
                </c:pt>
                <c:pt idx="200">
                  <c:v>41829</c:v>
                </c:pt>
                <c:pt idx="201">
                  <c:v>41830</c:v>
                </c:pt>
                <c:pt idx="202">
                  <c:v>41831</c:v>
                </c:pt>
                <c:pt idx="203">
                  <c:v>41834</c:v>
                </c:pt>
                <c:pt idx="204">
                  <c:v>41835</c:v>
                </c:pt>
                <c:pt idx="205">
                  <c:v>41836</c:v>
                </c:pt>
                <c:pt idx="206">
                  <c:v>41837</c:v>
                </c:pt>
                <c:pt idx="207">
                  <c:v>41838</c:v>
                </c:pt>
                <c:pt idx="208">
                  <c:v>41841</c:v>
                </c:pt>
                <c:pt idx="209">
                  <c:v>41842</c:v>
                </c:pt>
                <c:pt idx="210">
                  <c:v>41843</c:v>
                </c:pt>
                <c:pt idx="211">
                  <c:v>41844</c:v>
                </c:pt>
                <c:pt idx="212">
                  <c:v>41845</c:v>
                </c:pt>
                <c:pt idx="213">
                  <c:v>41848</c:v>
                </c:pt>
                <c:pt idx="214">
                  <c:v>41849</c:v>
                </c:pt>
                <c:pt idx="215">
                  <c:v>41850</c:v>
                </c:pt>
                <c:pt idx="216">
                  <c:v>41851</c:v>
                </c:pt>
                <c:pt idx="217">
                  <c:v>41852</c:v>
                </c:pt>
                <c:pt idx="218">
                  <c:v>41855</c:v>
                </c:pt>
                <c:pt idx="219">
                  <c:v>41856</c:v>
                </c:pt>
                <c:pt idx="220">
                  <c:v>41857</c:v>
                </c:pt>
                <c:pt idx="221">
                  <c:v>41858</c:v>
                </c:pt>
                <c:pt idx="222">
                  <c:v>41859</c:v>
                </c:pt>
                <c:pt idx="223">
                  <c:v>41862</c:v>
                </c:pt>
                <c:pt idx="224">
                  <c:v>41863</c:v>
                </c:pt>
                <c:pt idx="225">
                  <c:v>41864</c:v>
                </c:pt>
                <c:pt idx="226">
                  <c:v>41865</c:v>
                </c:pt>
                <c:pt idx="227">
                  <c:v>41866</c:v>
                </c:pt>
                <c:pt idx="228">
                  <c:v>41869</c:v>
                </c:pt>
                <c:pt idx="229">
                  <c:v>41870</c:v>
                </c:pt>
                <c:pt idx="230">
                  <c:v>41871</c:v>
                </c:pt>
                <c:pt idx="231">
                  <c:v>41872</c:v>
                </c:pt>
                <c:pt idx="232">
                  <c:v>41873</c:v>
                </c:pt>
                <c:pt idx="233">
                  <c:v>41876</c:v>
                </c:pt>
                <c:pt idx="234">
                  <c:v>41877</c:v>
                </c:pt>
                <c:pt idx="235">
                  <c:v>41878</c:v>
                </c:pt>
                <c:pt idx="236">
                  <c:v>41879</c:v>
                </c:pt>
                <c:pt idx="237">
                  <c:v>41880</c:v>
                </c:pt>
                <c:pt idx="238">
                  <c:v>41883</c:v>
                </c:pt>
                <c:pt idx="239">
                  <c:v>41884</c:v>
                </c:pt>
                <c:pt idx="240">
                  <c:v>41885</c:v>
                </c:pt>
                <c:pt idx="241">
                  <c:v>41886</c:v>
                </c:pt>
                <c:pt idx="242">
                  <c:v>41887</c:v>
                </c:pt>
                <c:pt idx="243">
                  <c:v>41886</c:v>
                </c:pt>
                <c:pt idx="244">
                  <c:v>41887</c:v>
                </c:pt>
              </c:numCache>
            </c:numRef>
          </c:cat>
          <c:val>
            <c:numRef>
              <c:f>市场及表现!$N$5:$N$813</c:f>
              <c:numCache>
                <c:formatCode>###,###,##0.000</c:formatCode>
                <c:ptCount val="809"/>
                <c:pt idx="0">
                  <c:v>0</c:v>
                </c:pt>
                <c:pt idx="1">
                  <c:v>-6.3238414837573087E-3</c:v>
                </c:pt>
                <c:pt idx="2">
                  <c:v>-1.4490420207829646E-2</c:v>
                </c:pt>
                <c:pt idx="3">
                  <c:v>-1.2180556112621477E-2</c:v>
                </c:pt>
                <c:pt idx="4">
                  <c:v>-3.3286867946449306E-3</c:v>
                </c:pt>
                <c:pt idx="5">
                  <c:v>5.9092001911880132E-3</c:v>
                </c:pt>
                <c:pt idx="6">
                  <c:v>-6.3940184078976614E-3</c:v>
                </c:pt>
                <c:pt idx="7">
                  <c:v>6.9495307357361202E-3</c:v>
                </c:pt>
                <c:pt idx="8">
                  <c:v>2.916299723984439E-2</c:v>
                </c:pt>
                <c:pt idx="9">
                  <c:v>3.1661153066964154E-2</c:v>
                </c:pt>
                <c:pt idx="10">
                  <c:v>2.6434497028430926E-2</c:v>
                </c:pt>
                <c:pt idx="11">
                  <c:v>3.7502940609295932E-2</c:v>
                </c:pt>
                <c:pt idx="12">
                  <c:v>5.6301457095870644E-2</c:v>
                </c:pt>
                <c:pt idx="13">
                  <c:v>6.1271945068749556E-2</c:v>
                </c:pt>
                <c:pt idx="14">
                  <c:v>6.3679361330424733E-2</c:v>
                </c:pt>
                <c:pt idx="15">
                  <c:v>6.9035010937523955E-2</c:v>
                </c:pt>
                <c:pt idx="16">
                  <c:v>5.5611315644694237E-2</c:v>
                </c:pt>
                <c:pt idx="17">
                  <c:v>6.8317387239816396E-2</c:v>
                </c:pt>
                <c:pt idx="18">
                  <c:v>6.7183731194880414E-2</c:v>
                </c:pt>
                <c:pt idx="19">
                  <c:v>8.2576393021307037E-2</c:v>
                </c:pt>
                <c:pt idx="20">
                  <c:v>6.0787715375164808E-2</c:v>
                </c:pt>
                <c:pt idx="21">
                  <c:v>5.3449081683674793E-2</c:v>
                </c:pt>
                <c:pt idx="22">
                  <c:v>5.5442659184314458E-2</c:v>
                </c:pt>
                <c:pt idx="23">
                  <c:v>8.205711945073757E-2</c:v>
                </c:pt>
                <c:pt idx="24">
                  <c:v>7.23612009673964E-2</c:v>
                </c:pt>
                <c:pt idx="25">
                  <c:v>5.0335294999802382E-2</c:v>
                </c:pt>
                <c:pt idx="26">
                  <c:v>4.5431755990893441E-2</c:v>
                </c:pt>
                <c:pt idx="27">
                  <c:v>1.6935626787739411E-2</c:v>
                </c:pt>
                <c:pt idx="28">
                  <c:v>9.5113005624516411E-3</c:v>
                </c:pt>
                <c:pt idx="29">
                  <c:v>-9.7301419947577461E-3</c:v>
                </c:pt>
                <c:pt idx="30">
                  <c:v>3.8327836022049588E-3</c:v>
                </c:pt>
                <c:pt idx="31">
                  <c:v>-1.2870019870502403E-2</c:v>
                </c:pt>
                <c:pt idx="32">
                  <c:v>-9.5801221000010317E-3</c:v>
                </c:pt>
                <c:pt idx="33">
                  <c:v>-1.5634848009355329E-2</c:v>
                </c:pt>
                <c:pt idx="34">
                  <c:v>-1.1927473334864325E-2</c:v>
                </c:pt>
                <c:pt idx="35">
                  <c:v>-2.5402905160586298E-2</c:v>
                </c:pt>
                <c:pt idx="36">
                  <c:v>-4.2563918471142492E-2</c:v>
                </c:pt>
                <c:pt idx="37">
                  <c:v>-5.6116393324128877E-2</c:v>
                </c:pt>
                <c:pt idx="38">
                  <c:v>-3.3178437019188878E-2</c:v>
                </c:pt>
                <c:pt idx="39">
                  <c:v>-1.7848782835198751E-2</c:v>
                </c:pt>
                <c:pt idx="40">
                  <c:v>-3.4597580281821694E-2</c:v>
                </c:pt>
                <c:pt idx="41">
                  <c:v>-1.8258537602427682E-2</c:v>
                </c:pt>
                <c:pt idx="42">
                  <c:v>-8.3174189843969737E-3</c:v>
                </c:pt>
                <c:pt idx="43">
                  <c:v>2.3719978699743294E-3</c:v>
                </c:pt>
                <c:pt idx="44">
                  <c:v>-2.3095074145218497E-5</c:v>
                </c:pt>
                <c:pt idx="45">
                  <c:v>4.3719956228860379E-3</c:v>
                </c:pt>
                <c:pt idx="46">
                  <c:v>7.3777615622816484E-4</c:v>
                </c:pt>
                <c:pt idx="47">
                  <c:v>-6.0009562965759322E-3</c:v>
                </c:pt>
                <c:pt idx="48">
                  <c:v>-3.1588711220494892E-3</c:v>
                </c:pt>
                <c:pt idx="49">
                  <c:v>8.0659769377766644E-4</c:v>
                </c:pt>
                <c:pt idx="50">
                  <c:v>8.1341386160642681E-3</c:v>
                </c:pt>
                <c:pt idx="51">
                  <c:v>1.7981093534105153E-2</c:v>
                </c:pt>
                <c:pt idx="52">
                  <c:v>2.9796372960515516E-2</c:v>
                </c:pt>
                <c:pt idx="53">
                  <c:v>-1.4702395537011581E-2</c:v>
                </c:pt>
                <c:pt idx="54">
                  <c:v>5.7183760264356565E-3</c:v>
                </c:pt>
                <c:pt idx="55">
                  <c:v>1.7640142470391362E-2</c:v>
                </c:pt>
                <c:pt idx="56">
                  <c:v>1.5736305829287645E-2</c:v>
                </c:pt>
                <c:pt idx="57">
                  <c:v>1.2978575636002132E-2</c:v>
                </c:pt>
                <c:pt idx="58">
                  <c:v>1.7514662206541187E-2</c:v>
                </c:pt>
                <c:pt idx="59">
                  <c:v>1.0057414354325278E-2</c:v>
                </c:pt>
                <c:pt idx="60">
                  <c:v>1.1125940506766518E-3</c:v>
                </c:pt>
                <c:pt idx="61">
                  <c:v>9.8524834686082308E-3</c:v>
                </c:pt>
                <c:pt idx="62">
                  <c:v>1.4302288982224631E-2</c:v>
                </c:pt>
                <c:pt idx="63">
                  <c:v>-7.7531679798548137E-4</c:v>
                </c:pt>
                <c:pt idx="64">
                  <c:v>5.2693685501765675E-3</c:v>
                </c:pt>
                <c:pt idx="65">
                  <c:v>1.1287463353512051E-2</c:v>
                </c:pt>
                <c:pt idx="66">
                  <c:v>3.5939680517189654E-3</c:v>
                </c:pt>
                <c:pt idx="67">
                  <c:v>-1.8982189203656796E-3</c:v>
                </c:pt>
                <c:pt idx="68">
                  <c:v>2.6280642816344901E-2</c:v>
                </c:pt>
                <c:pt idx="69">
                  <c:v>2.2676152684513395E-2</c:v>
                </c:pt>
                <c:pt idx="70">
                  <c:v>2.6878921157928781E-2</c:v>
                </c:pt>
                <c:pt idx="71">
                  <c:v>1.8283683590493371E-2</c:v>
                </c:pt>
                <c:pt idx="72">
                  <c:v>2.7560163426094908E-2</c:v>
                </c:pt>
                <c:pt idx="73">
                  <c:v>2.8662609911375148E-2</c:v>
                </c:pt>
                <c:pt idx="74">
                  <c:v>3.6734739590911891E-2</c:v>
                </c:pt>
                <c:pt idx="75">
                  <c:v>5.5101422776055342E-2</c:v>
                </c:pt>
                <c:pt idx="76">
                  <c:v>4.9474196497848677E-2</c:v>
                </c:pt>
                <c:pt idx="77">
                  <c:v>2.5667223379819415E-2</c:v>
                </c:pt>
                <c:pt idx="78">
                  <c:v>3.6641842107342226E-2</c:v>
                </c:pt>
                <c:pt idx="79">
                  <c:v>4.6323529031480293E-2</c:v>
                </c:pt>
                <c:pt idx="80">
                  <c:v>3.6613610831379484E-2</c:v>
                </c:pt>
                <c:pt idx="81">
                  <c:v>1.7009495356935966E-2</c:v>
                </c:pt>
                <c:pt idx="82">
                  <c:v>1.2468647099295183E-2</c:v>
                </c:pt>
                <c:pt idx="83">
                  <c:v>2.7376704717421374E-2</c:v>
                </c:pt>
                <c:pt idx="84">
                  <c:v>4.1986167102795013E-2</c:v>
                </c:pt>
                <c:pt idx="85">
                  <c:v>3.8050677298271607E-2</c:v>
                </c:pt>
                <c:pt idx="86">
                  <c:v>2.4879743770585216E-2</c:v>
                </c:pt>
                <c:pt idx="87">
                  <c:v>1.3151423094392989E-2</c:v>
                </c:pt>
                <c:pt idx="88">
                  <c:v>1.9854719321461989E-2</c:v>
                </c:pt>
                <c:pt idx="89">
                  <c:v>4.1066465964824994E-2</c:v>
                </c:pt>
                <c:pt idx="90">
                  <c:v>4.334460331338863E-2</c:v>
                </c:pt>
                <c:pt idx="91">
                  <c:v>5.888915760815161E-2</c:v>
                </c:pt>
                <c:pt idx="92">
                  <c:v>5.0838161259010084E-2</c:v>
                </c:pt>
                <c:pt idx="93">
                  <c:v>5.3904562914308007E-2</c:v>
                </c:pt>
                <c:pt idx="94">
                  <c:v>6.373914101269107E-2</c:v>
                </c:pt>
                <c:pt idx="95">
                  <c:v>6.0044392834335047E-2</c:v>
                </c:pt>
                <c:pt idx="96">
                  <c:v>6.6926867601896589E-2</c:v>
                </c:pt>
                <c:pt idx="97">
                  <c:v>9.9843108651908929E-2</c:v>
                </c:pt>
                <c:pt idx="98">
                  <c:v>0.10255821550372146</c:v>
                </c:pt>
                <c:pt idx="99">
                  <c:v>0.11166907066473852</c:v>
                </c:pt>
                <c:pt idx="100">
                  <c:v>9.1092483145455594E-2</c:v>
                </c:pt>
                <c:pt idx="101">
                  <c:v>0.11696713417576432</c:v>
                </c:pt>
                <c:pt idx="102">
                  <c:v>0.13508319567985505</c:v>
                </c:pt>
                <c:pt idx="103">
                  <c:v>0.1390765390909634</c:v>
                </c:pt>
                <c:pt idx="104">
                  <c:v>0.14496062896215389</c:v>
                </c:pt>
                <c:pt idx="105">
                  <c:v>0.12867198526309553</c:v>
                </c:pt>
                <c:pt idx="106">
                  <c:v>0.12874415959905372</c:v>
                </c:pt>
                <c:pt idx="107">
                  <c:v>0.14449121935089715</c:v>
                </c:pt>
                <c:pt idx="108">
                  <c:v>0.11075381020125641</c:v>
                </c:pt>
                <c:pt idx="109">
                  <c:v>0.11731582521027262</c:v>
                </c:pt>
                <c:pt idx="110">
                  <c:v>8.211397435141321E-2</c:v>
                </c:pt>
                <c:pt idx="111">
                  <c:v>8.364037149505732E-2</c:v>
                </c:pt>
                <c:pt idx="112">
                  <c:v>0.10253975727843945</c:v>
                </c:pt>
                <c:pt idx="113">
                  <c:v>9.5250060176489404E-2</c:v>
                </c:pt>
                <c:pt idx="114">
                  <c:v>8.5634805029333183E-2</c:v>
                </c:pt>
                <c:pt idx="115">
                  <c:v>7.9487038964136447E-2</c:v>
                </c:pt>
                <c:pt idx="116">
                  <c:v>9.0130319172319506E-2</c:v>
                </c:pt>
                <c:pt idx="117">
                  <c:v>6.1236027324094389E-2</c:v>
                </c:pt>
                <c:pt idx="118">
                  <c:v>6.587143163047493E-2</c:v>
                </c:pt>
                <c:pt idx="119">
                  <c:v>6.2668956295077738E-2</c:v>
                </c:pt>
                <c:pt idx="120">
                  <c:v>7.735200190510283E-2</c:v>
                </c:pt>
                <c:pt idx="121">
                  <c:v>7.1700360834228372E-2</c:v>
                </c:pt>
                <c:pt idx="122">
                  <c:v>9.5098970239687608E-2</c:v>
                </c:pt>
                <c:pt idx="123">
                  <c:v>9.936608390809587E-2</c:v>
                </c:pt>
                <c:pt idx="124">
                  <c:v>9.4123537745189223E-2</c:v>
                </c:pt>
                <c:pt idx="125">
                  <c:v>6.7408083343720282E-2</c:v>
                </c:pt>
                <c:pt idx="126">
                  <c:v>7.826560380341463E-2</c:v>
                </c:pt>
                <c:pt idx="127">
                  <c:v>7.4269282108613499E-2</c:v>
                </c:pt>
                <c:pt idx="128">
                  <c:v>7.0054796674801523E-2</c:v>
                </c:pt>
                <c:pt idx="129">
                  <c:v>8.2118539864139972E-2</c:v>
                </c:pt>
                <c:pt idx="130">
                  <c:v>6.1162747278022733E-2</c:v>
                </c:pt>
                <c:pt idx="131">
                  <c:v>3.3444271131319647E-2</c:v>
                </c:pt>
                <c:pt idx="132">
                  <c:v>2.7564996449332968E-2</c:v>
                </c:pt>
                <c:pt idx="133">
                  <c:v>3.9306371638478499E-2</c:v>
                </c:pt>
                <c:pt idx="134">
                  <c:v>2.8261772161190413E-2</c:v>
                </c:pt>
                <c:pt idx="135">
                  <c:v>2.5516329617392364E-2</c:v>
                </c:pt>
                <c:pt idx="136">
                  <c:v>3.7202276628589326E-2</c:v>
                </c:pt>
                <c:pt idx="137">
                  <c:v>5.2450143932247117E-2</c:v>
                </c:pt>
                <c:pt idx="138">
                  <c:v>6.3678719305197529E-2</c:v>
                </c:pt>
                <c:pt idx="139">
                  <c:v>6.5651769832600682E-2</c:v>
                </c:pt>
                <c:pt idx="140">
                  <c:v>7.0594918231221104E-2</c:v>
                </c:pt>
                <c:pt idx="141">
                  <c:v>7.5351130284520895E-2</c:v>
                </c:pt>
                <c:pt idx="142">
                  <c:v>6.9334676212321478E-2</c:v>
                </c:pt>
                <c:pt idx="143">
                  <c:v>6.6416725056780423E-2</c:v>
                </c:pt>
                <c:pt idx="144">
                  <c:v>6.3257140573367288E-2</c:v>
                </c:pt>
                <c:pt idx="145">
                  <c:v>6.7614815466879863E-2</c:v>
                </c:pt>
                <c:pt idx="146">
                  <c:v>5.1887836837420931E-2</c:v>
                </c:pt>
                <c:pt idx="147">
                  <c:v>3.9860582081828522E-2</c:v>
                </c:pt>
                <c:pt idx="148">
                  <c:v>3.5488140608090246E-2</c:v>
                </c:pt>
                <c:pt idx="149">
                  <c:v>2.2837408020746297E-2</c:v>
                </c:pt>
                <c:pt idx="150">
                  <c:v>3.6945698380150827E-3</c:v>
                </c:pt>
                <c:pt idx="151">
                  <c:v>-3.0926462198633486E-2</c:v>
                </c:pt>
                <c:pt idx="152">
                  <c:v>-1.8757533876238131E-2</c:v>
                </c:pt>
                <c:pt idx="153">
                  <c:v>-4.7344723657452015E-3</c:v>
                </c:pt>
                <c:pt idx="154">
                  <c:v>4.6105971649628152E-3</c:v>
                </c:pt>
                <c:pt idx="155">
                  <c:v>1.019352370249238E-2</c:v>
                </c:pt>
                <c:pt idx="156">
                  <c:v>-5.9144612312441724E-3</c:v>
                </c:pt>
                <c:pt idx="157">
                  <c:v>-7.0384512297039237E-3</c:v>
                </c:pt>
                <c:pt idx="158">
                  <c:v>-1.5431896701422421E-2</c:v>
                </c:pt>
                <c:pt idx="159">
                  <c:v>-1.6120361753394485E-3</c:v>
                </c:pt>
                <c:pt idx="160">
                  <c:v>-3.1414829388126675E-3</c:v>
                </c:pt>
                <c:pt idx="161">
                  <c:v>-8.3946581860361302E-4</c:v>
                </c:pt>
                <c:pt idx="162">
                  <c:v>-1.5997966777441586E-2</c:v>
                </c:pt>
                <c:pt idx="163">
                  <c:v>-2.4881259663482758E-2</c:v>
                </c:pt>
                <c:pt idx="164">
                  <c:v>-3.5232222218912979E-2</c:v>
                </c:pt>
                <c:pt idx="165">
                  <c:v>-3.1711552047299918E-2</c:v>
                </c:pt>
                <c:pt idx="166">
                  <c:v>-2.1620912887466925E-2</c:v>
                </c:pt>
                <c:pt idx="167">
                  <c:v>-1.9218971674257124E-2</c:v>
                </c:pt>
                <c:pt idx="168">
                  <c:v>-8.7254081822512042E-3</c:v>
                </c:pt>
                <c:pt idx="169">
                  <c:v>1.1975732231109149E-2</c:v>
                </c:pt>
                <c:pt idx="170">
                  <c:v>7.0668073439055235E-3</c:v>
                </c:pt>
                <c:pt idx="171">
                  <c:v>1.9167752328353549E-2</c:v>
                </c:pt>
                <c:pt idx="172">
                  <c:v>1.4903420769262876E-2</c:v>
                </c:pt>
                <c:pt idx="173">
                  <c:v>1.4371788213069614E-2</c:v>
                </c:pt>
                <c:pt idx="174">
                  <c:v>1.5043507107031839E-2</c:v>
                </c:pt>
                <c:pt idx="175">
                  <c:v>3.5383793674634845E-3</c:v>
                </c:pt>
                <c:pt idx="176">
                  <c:v>1.4687468450478969E-2</c:v>
                </c:pt>
                <c:pt idx="177">
                  <c:v>1.5610522386857895E-2</c:v>
                </c:pt>
                <c:pt idx="178">
                  <c:v>9.9815305392763065E-3</c:v>
                </c:pt>
                <c:pt idx="179">
                  <c:v>1.7517123303245397E-2</c:v>
                </c:pt>
                <c:pt idx="180">
                  <c:v>2.7476361299910712E-2</c:v>
                </c:pt>
                <c:pt idx="181">
                  <c:v>2.4852083183713125E-2</c:v>
                </c:pt>
                <c:pt idx="182">
                  <c:v>3.1351215388531362E-2</c:v>
                </c:pt>
                <c:pt idx="183">
                  <c:v>3.0815070821713642E-2</c:v>
                </c:pt>
                <c:pt idx="184">
                  <c:v>1.9971550078779154E-2</c:v>
                </c:pt>
                <c:pt idx="185">
                  <c:v>1.3734328498592241E-2</c:v>
                </c:pt>
                <c:pt idx="186">
                  <c:v>-5.7868408833032792E-3</c:v>
                </c:pt>
                <c:pt idx="187">
                  <c:v>1.8010056005464126E-3</c:v>
                </c:pt>
                <c:pt idx="188">
                  <c:v>1.0105405740058693E-2</c:v>
                </c:pt>
                <c:pt idx="189">
                  <c:v>1.9576276547230265E-2</c:v>
                </c:pt>
                <c:pt idx="190">
                  <c:v>1.6403405708421026E-2</c:v>
                </c:pt>
                <c:pt idx="191">
                  <c:v>2.9493230049070673E-2</c:v>
                </c:pt>
                <c:pt idx="192">
                  <c:v>3.3663540580443962E-2</c:v>
                </c:pt>
                <c:pt idx="193">
                  <c:v>4.4078955335071779E-2</c:v>
                </c:pt>
                <c:pt idx="194">
                  <c:v>4.7978759237383262E-2</c:v>
                </c:pt>
                <c:pt idx="195">
                  <c:v>5.3725901560804257E-2</c:v>
                </c:pt>
                <c:pt idx="196">
                  <c:v>7.4218740456005072E-2</c:v>
                </c:pt>
                <c:pt idx="197">
                  <c:v>6.9061316137805084E-2</c:v>
                </c:pt>
                <c:pt idx="198">
                  <c:v>6.4285611485246363E-2</c:v>
                </c:pt>
                <c:pt idx="199">
                  <c:v>7.0955486732432682E-2</c:v>
                </c:pt>
                <c:pt idx="200">
                  <c:v>5.3274450821875208E-2</c:v>
                </c:pt>
                <c:pt idx="201">
                  <c:v>5.5201418205192532E-2</c:v>
                </c:pt>
                <c:pt idx="202">
                  <c:v>5.7623119528172895E-2</c:v>
                </c:pt>
                <c:pt idx="203">
                  <c:v>6.6392542106555652E-2</c:v>
                </c:pt>
                <c:pt idx="204">
                  <c:v>6.8908692474071609E-2</c:v>
                </c:pt>
                <c:pt idx="205">
                  <c:v>5.6519085813858894E-2</c:v>
                </c:pt>
                <c:pt idx="206">
                  <c:v>4.9336856601329249E-2</c:v>
                </c:pt>
                <c:pt idx="207">
                  <c:v>4.9567343657895613E-2</c:v>
                </c:pt>
                <c:pt idx="208">
                  <c:v>5.2445614087588632E-2</c:v>
                </c:pt>
                <c:pt idx="209">
                  <c:v>6.2004602857194113E-2</c:v>
                </c:pt>
                <c:pt idx="210">
                  <c:v>4.5234903922618974E-2</c:v>
                </c:pt>
                <c:pt idx="211">
                  <c:v>4.1807006396336721E-2</c:v>
                </c:pt>
                <c:pt idx="212">
                  <c:v>4.9329455477182371E-2</c:v>
                </c:pt>
                <c:pt idx="213">
                  <c:v>6.6673659985900802E-2</c:v>
                </c:pt>
                <c:pt idx="214">
                  <c:v>7.5177997481584713E-2</c:v>
                </c:pt>
                <c:pt idx="215">
                  <c:v>8.6013421573042814E-2</c:v>
                </c:pt>
                <c:pt idx="216">
                  <c:v>8.9112102830041895E-2</c:v>
                </c:pt>
                <c:pt idx="217">
                  <c:v>9.4182283053478422E-2</c:v>
                </c:pt>
                <c:pt idx="218">
                  <c:v>0.10417724262042394</c:v>
                </c:pt>
                <c:pt idx="219">
                  <c:v>0.10462897870389831</c:v>
                </c:pt>
                <c:pt idx="220">
                  <c:v>0.10759331618210499</c:v>
                </c:pt>
                <c:pt idx="221">
                  <c:v>9.7084986109873483E-2</c:v>
                </c:pt>
                <c:pt idx="222">
                  <c:v>0.10211109843507615</c:v>
                </c:pt>
                <c:pt idx="223">
                  <c:v>0.11841160176680354</c:v>
                </c:pt>
                <c:pt idx="224">
                  <c:v>0.11882221256766878</c:v>
                </c:pt>
                <c:pt idx="225">
                  <c:v>0.11538579037309216</c:v>
                </c:pt>
                <c:pt idx="226">
                  <c:v>0.10926497153340398</c:v>
                </c:pt>
                <c:pt idx="227">
                  <c:v>0.12022491285087145</c:v>
                </c:pt>
                <c:pt idx="228">
                  <c:v>0.13550791320168476</c:v>
                </c:pt>
                <c:pt idx="229">
                  <c:v>0.13390277879753776</c:v>
                </c:pt>
                <c:pt idx="230">
                  <c:v>0.13372445629068186</c:v>
                </c:pt>
                <c:pt idx="231">
                  <c:v>0.13341011360582899</c:v>
                </c:pt>
                <c:pt idx="232">
                  <c:v>0.14240149857248374</c:v>
                </c:pt>
                <c:pt idx="233">
                  <c:v>0.13727615768160972</c:v>
                </c:pt>
                <c:pt idx="234">
                  <c:v>0.12045757565959669</c:v>
                </c:pt>
                <c:pt idx="235">
                  <c:v>0.12287041346763483</c:v>
                </c:pt>
                <c:pt idx="236">
                  <c:v>0.11384824695814233</c:v>
                </c:pt>
                <c:pt idx="237">
                  <c:v>0.12296910701228336</c:v>
                </c:pt>
                <c:pt idx="238">
                  <c:v>0.13968002497050125</c:v>
                </c:pt>
                <c:pt idx="239">
                  <c:v>0.15192876059544491</c:v>
                </c:pt>
                <c:pt idx="240">
                  <c:v>0.15947985113503726</c:v>
                </c:pt>
              </c:numCache>
            </c:numRef>
          </c:val>
        </c:ser>
        <c:marker val="1"/>
        <c:axId val="291674368"/>
        <c:axId val="64754048"/>
      </c:lineChart>
      <c:dateAx>
        <c:axId val="291674368"/>
        <c:scaling>
          <c:orientation val="minMax"/>
        </c:scaling>
        <c:axPos val="b"/>
        <c:numFmt formatCode="yyyy\-mm\-dd" sourceLinked="0"/>
        <c:majorTickMark val="none"/>
        <c:tickLblPos val="low"/>
        <c:crossAx val="64754048"/>
        <c:crosses val="autoZero"/>
        <c:auto val="1"/>
        <c:lblOffset val="100"/>
      </c:dateAx>
      <c:valAx>
        <c:axId val="64754048"/>
        <c:scaling>
          <c:orientation val="minMax"/>
          <c:min val="-0.30000000000000032"/>
        </c:scaling>
        <c:axPos val="l"/>
        <c:numFmt formatCode="0.00%" sourceLinked="0"/>
        <c:majorTickMark val="none"/>
        <c:tickLblPos val="nextTo"/>
        <c:crossAx val="291674368"/>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6338E-2"/>
          <c:w val="0.61715481171549669"/>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4.7458673806936469</c:v>
                </c:pt>
                <c:pt idx="1">
                  <c:v>4.4117976826107741</c:v>
                </c:pt>
                <c:pt idx="2">
                  <c:v>4.6459451943832164</c:v>
                </c:pt>
                <c:pt idx="3">
                  <c:v>4.239922895335968</c:v>
                </c:pt>
                <c:pt idx="4">
                  <c:v>3.3584648626805214</c:v>
                </c:pt>
                <c:pt idx="5">
                  <c:v>3.4897075628132379</c:v>
                </c:pt>
                <c:pt idx="6">
                  <c:v>5.4716738210342619</c:v>
                </c:pt>
                <c:pt idx="7">
                  <c:v>5.9099610333296582</c:v>
                </c:pt>
                <c:pt idx="8">
                  <c:v>5.7123613694705533</c:v>
                </c:pt>
                <c:pt idx="9">
                  <c:v>3.8427922839825879</c:v>
                </c:pt>
              </c:numCache>
            </c:numRef>
          </c:val>
        </c:ser>
        <c:gapWidth val="75"/>
        <c:axId val="64786432"/>
        <c:axId val="64787968"/>
      </c:barChart>
      <c:catAx>
        <c:axId val="64786432"/>
        <c:scaling>
          <c:orientation val="minMax"/>
        </c:scaling>
        <c:axPos val="l"/>
        <c:numFmt formatCode="General" sourceLinked="1"/>
        <c:majorTickMark val="none"/>
        <c:tickLblPos val="high"/>
        <c:crossAx val="64787968"/>
        <c:crosses val="autoZero"/>
        <c:auto val="1"/>
        <c:lblAlgn val="ctr"/>
        <c:lblOffset val="100"/>
      </c:catAx>
      <c:valAx>
        <c:axId val="64787968"/>
        <c:scaling>
          <c:orientation val="minMax"/>
        </c:scaling>
        <c:axPos val="b"/>
        <c:numFmt formatCode="#,##0.00_ ;[Red]\-#,##0.00\ " sourceLinked="1"/>
        <c:majorTickMark val="none"/>
        <c:tickLblPos val="nextTo"/>
        <c:crossAx val="64786432"/>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079"/>
          <c:h val="0.93213296398890666"/>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5.1809055489088651</c:v>
                </c:pt>
                <c:pt idx="1">
                  <c:v>5.5570248462047944</c:v>
                </c:pt>
                <c:pt idx="2">
                  <c:v>5.3494737005051363</c:v>
                </c:pt>
                <c:pt idx="3">
                  <c:v>4.457280330251967</c:v>
                </c:pt>
                <c:pt idx="4">
                  <c:v>3.5989641229106084</c:v>
                </c:pt>
                <c:pt idx="5">
                  <c:v>4.4117976826107741</c:v>
                </c:pt>
                <c:pt idx="6">
                  <c:v>4.8541227512536755</c:v>
                </c:pt>
                <c:pt idx="7">
                  <c:v>5.9683475750344162</c:v>
                </c:pt>
                <c:pt idx="8">
                  <c:v>5.3287324153084015</c:v>
                </c:pt>
                <c:pt idx="9">
                  <c:v>5.553668999309358</c:v>
                </c:pt>
                <c:pt idx="10">
                  <c:v>4.9633407742414537</c:v>
                </c:pt>
                <c:pt idx="11">
                  <c:v>6.7143790776567958</c:v>
                </c:pt>
                <c:pt idx="12">
                  <c:v>5.1312027313036079</c:v>
                </c:pt>
                <c:pt idx="13">
                  <c:v>4.8753064099502197</c:v>
                </c:pt>
                <c:pt idx="14">
                  <c:v>5.4151356375772064</c:v>
                </c:pt>
                <c:pt idx="15">
                  <c:v>5.3187306636950593</c:v>
                </c:pt>
                <c:pt idx="16">
                  <c:v>5.2600036301585051</c:v>
                </c:pt>
                <c:pt idx="17">
                  <c:v>6.0164141762521606</c:v>
                </c:pt>
                <c:pt idx="18">
                  <c:v>3.8881087432694139</c:v>
                </c:pt>
                <c:pt idx="19">
                  <c:v>4.9421735995154537</c:v>
                </c:pt>
                <c:pt idx="20">
                  <c:v>6.1921272787560211</c:v>
                </c:pt>
                <c:pt idx="21">
                  <c:v>9.302364540902829</c:v>
                </c:pt>
                <c:pt idx="22">
                  <c:v>5.1832176270921293</c:v>
                </c:pt>
                <c:pt idx="23">
                  <c:v>5.8508988405632678</c:v>
                </c:pt>
                <c:pt idx="24">
                  <c:v>12.114476381394867</c:v>
                </c:pt>
                <c:pt idx="25">
                  <c:v>7.3459084308771017</c:v>
                </c:pt>
                <c:pt idx="26">
                  <c:v>6.2898765795162959</c:v>
                </c:pt>
                <c:pt idx="27">
                  <c:v>3.154694830641791</c:v>
                </c:pt>
                <c:pt idx="28">
                  <c:v>5.7391333652847099</c:v>
                </c:pt>
              </c:numCache>
            </c:numRef>
          </c:val>
        </c:ser>
        <c:gapWidth val="75"/>
        <c:axId val="64812544"/>
        <c:axId val="64814080"/>
      </c:barChart>
      <c:catAx>
        <c:axId val="64812544"/>
        <c:scaling>
          <c:orientation val="minMax"/>
        </c:scaling>
        <c:axPos val="l"/>
        <c:numFmt formatCode="General" sourceLinked="1"/>
        <c:majorTickMark val="none"/>
        <c:tickLblPos val="high"/>
        <c:crossAx val="64814080"/>
        <c:crosses val="autoZero"/>
        <c:auto val="1"/>
        <c:lblAlgn val="ctr"/>
        <c:lblOffset val="100"/>
      </c:catAx>
      <c:valAx>
        <c:axId val="64814080"/>
        <c:scaling>
          <c:orientation val="minMax"/>
        </c:scaling>
        <c:axPos val="b"/>
        <c:numFmt formatCode="#,##0.00_ ;[Red]\-#,##0.00\ " sourceLinked="1"/>
        <c:majorTickMark val="none"/>
        <c:tickLblPos val="nextTo"/>
        <c:crossAx val="64812544"/>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65557248"/>
        <c:axId val="65558784"/>
      </c:lineChart>
      <c:dateAx>
        <c:axId val="65557248"/>
        <c:scaling>
          <c:orientation val="minMax"/>
        </c:scaling>
        <c:axPos val="b"/>
        <c:numFmt formatCode="yyyy\-mm\-dd;@" sourceLinked="1"/>
        <c:tickLblPos val="nextTo"/>
        <c:txPr>
          <a:bodyPr/>
          <a:lstStyle/>
          <a:p>
            <a:pPr>
              <a:defRPr sz="1000"/>
            </a:pPr>
            <a:endParaRPr lang="zh-CN"/>
          </a:p>
        </c:txPr>
        <c:crossAx val="65558784"/>
        <c:crosses val="autoZero"/>
        <c:auto val="1"/>
        <c:lblOffset val="100"/>
      </c:dateAx>
      <c:valAx>
        <c:axId val="65558784"/>
        <c:scaling>
          <c:orientation val="minMax"/>
        </c:scaling>
        <c:axPos val="l"/>
        <c:majorGridlines/>
        <c:numFmt formatCode="#,##0;[Red]\-#,##0" sourceLinked="0"/>
        <c:tickLblPos val="nextTo"/>
        <c:crossAx val="65557248"/>
        <c:crosses val="autoZero"/>
        <c:crossBetween val="between"/>
      </c:valAx>
    </c:plotArea>
    <c:legend>
      <c:legendPos val="b"/>
    </c:legend>
    <c:plotVisOnly val="1"/>
  </c:chart>
  <c:spPr>
    <a:ln>
      <a:noFill/>
    </a:ln>
  </c:spPr>
  <c:printSettings>
    <c:headerFooter/>
    <c:pageMargins b="0.7500000000000121" l="0.70000000000000062" r="0.70000000000000062" t="0.7500000000000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65091072"/>
        <c:axId val="65092608"/>
      </c:lineChart>
      <c:catAx>
        <c:axId val="65091072"/>
        <c:scaling>
          <c:orientation val="minMax"/>
        </c:scaling>
        <c:axPos val="b"/>
        <c:numFmt formatCode="yyyy\-mm\-dd;@" sourceLinked="1"/>
        <c:tickLblPos val="nextTo"/>
        <c:crossAx val="65092608"/>
        <c:crosses val="autoZero"/>
        <c:auto val="1"/>
        <c:lblAlgn val="ctr"/>
        <c:lblOffset val="100"/>
      </c:catAx>
      <c:valAx>
        <c:axId val="65092608"/>
        <c:scaling>
          <c:orientation val="minMax"/>
        </c:scaling>
        <c:axPos val="l"/>
        <c:majorGridlines/>
        <c:numFmt formatCode="#,##0;[Red]\-#,##0" sourceLinked="0"/>
        <c:tickLblPos val="nextTo"/>
        <c:txPr>
          <a:bodyPr/>
          <a:lstStyle/>
          <a:p>
            <a:pPr>
              <a:defRPr sz="1000"/>
            </a:pPr>
            <a:endParaRPr lang="zh-CN"/>
          </a:p>
        </c:txPr>
        <c:crossAx val="65091072"/>
        <c:crosses val="autoZero"/>
        <c:crossBetween val="between"/>
      </c:valAx>
    </c:plotArea>
    <c:legend>
      <c:legendPos val="b"/>
    </c:legend>
    <c:plotVisOnly val="1"/>
  </c:chart>
  <c:spPr>
    <a:ln>
      <a:noFill/>
    </a:ln>
  </c:spPr>
  <c:printSettings>
    <c:headerFooter/>
    <c:pageMargins b="0.7500000000000121" l="0.70000000000000062" r="0.70000000000000062" t="0.7500000000000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65127552"/>
        <c:axId val="65129088"/>
      </c:lineChart>
      <c:catAx>
        <c:axId val="65127552"/>
        <c:scaling>
          <c:orientation val="minMax"/>
        </c:scaling>
        <c:axPos val="b"/>
        <c:numFmt formatCode="yyyy\-mm\-dd;@" sourceLinked="1"/>
        <c:tickLblPos val="nextTo"/>
        <c:crossAx val="65129088"/>
        <c:crosses val="autoZero"/>
        <c:auto val="1"/>
        <c:lblAlgn val="ctr"/>
        <c:lblOffset val="100"/>
      </c:catAx>
      <c:valAx>
        <c:axId val="65129088"/>
        <c:scaling>
          <c:orientation val="minMax"/>
        </c:scaling>
        <c:axPos val="l"/>
        <c:majorGridlines/>
        <c:numFmt formatCode="#,##0;[Red]#,##0" sourceLinked="0"/>
        <c:tickLblPos val="nextTo"/>
        <c:crossAx val="65127552"/>
        <c:crosses val="autoZero"/>
        <c:crossBetween val="between"/>
      </c:valAx>
    </c:plotArea>
    <c:legend>
      <c:legendPos val="b"/>
    </c:legend>
    <c:plotVisOnly val="1"/>
  </c:chart>
  <c:spPr>
    <a:ln>
      <a:noFill/>
    </a:ln>
  </c:spPr>
  <c:printSettings>
    <c:headerFooter/>
    <c:pageMargins b="0.7500000000000121" l="0.70000000000000062" r="0.70000000000000062" t="0.7500000000000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65603456"/>
        <c:axId val="65604992"/>
      </c:lineChart>
      <c:catAx>
        <c:axId val="65603456"/>
        <c:scaling>
          <c:orientation val="minMax"/>
        </c:scaling>
        <c:axPos val="b"/>
        <c:numFmt formatCode="yyyy\-mm\-dd;@" sourceLinked="1"/>
        <c:tickLblPos val="nextTo"/>
        <c:crossAx val="65604992"/>
        <c:crosses val="autoZero"/>
        <c:auto val="1"/>
        <c:lblAlgn val="ctr"/>
        <c:lblOffset val="100"/>
      </c:catAx>
      <c:valAx>
        <c:axId val="65604992"/>
        <c:scaling>
          <c:orientation val="minMax"/>
        </c:scaling>
        <c:axPos val="l"/>
        <c:majorGridlines/>
        <c:numFmt formatCode="###,###,###,###,##0.00" sourceLinked="1"/>
        <c:tickLblPos val="nextTo"/>
        <c:crossAx val="65603456"/>
        <c:crosses val="autoZero"/>
        <c:crossBetween val="between"/>
      </c:valAx>
    </c:plotArea>
    <c:legend>
      <c:legendPos val="b"/>
      <c:spPr>
        <a:ln>
          <a:noFill/>
        </a:ln>
      </c:spPr>
    </c:legend>
    <c:plotVisOnly val="1"/>
  </c:chart>
  <c:printSettings>
    <c:headerFooter/>
    <c:pageMargins b="0.7500000000000121" l="0.70000000000000062" r="0.70000000000000062" t="0.7500000000000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65632896"/>
        <c:axId val="65642880"/>
      </c:lineChart>
      <c:catAx>
        <c:axId val="65632896"/>
        <c:scaling>
          <c:orientation val="minMax"/>
        </c:scaling>
        <c:axPos val="b"/>
        <c:numFmt formatCode="yyyy\-mm\-dd;@" sourceLinked="1"/>
        <c:tickLblPos val="nextTo"/>
        <c:crossAx val="65642880"/>
        <c:crosses val="autoZero"/>
        <c:auto val="1"/>
        <c:lblAlgn val="ctr"/>
        <c:lblOffset val="100"/>
      </c:catAx>
      <c:valAx>
        <c:axId val="65642880"/>
        <c:scaling>
          <c:orientation val="minMax"/>
        </c:scaling>
        <c:axPos val="l"/>
        <c:majorGridlines/>
        <c:numFmt formatCode="###,###,###,###,##0.00" sourceLinked="1"/>
        <c:tickLblPos val="nextTo"/>
        <c:crossAx val="65632896"/>
        <c:crosses val="autoZero"/>
        <c:crossBetween val="between"/>
      </c:valAx>
    </c:plotArea>
    <c:legend>
      <c:legendPos val="b"/>
    </c:legend>
    <c:plotVisOnly val="1"/>
  </c:chart>
  <c:spPr>
    <a:ln>
      <a:noFill/>
    </a:ln>
  </c:spPr>
  <c:printSettings>
    <c:headerFooter/>
    <c:pageMargins b="0.7500000000000121" l="0.70000000000000062" r="0.70000000000000062" t="0.750000000000012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药品委托加工审批权下放；</a:t>
          </a:r>
        </a:p>
        <a:p>
          <a:pPr lvl="0"/>
          <a:r>
            <a:rPr lang="zh-CN" altLang="en-US" sz="1100" b="0" i="0">
              <a:latin typeface="+mn-lt"/>
              <a:ea typeface="+mn-ea"/>
              <a:cs typeface="+mn-cs"/>
            </a:rPr>
            <a:t>大型影像设备市场需求下移；</a:t>
          </a:r>
        </a:p>
        <a:p>
          <a:pPr lvl="0"/>
          <a:r>
            <a:rPr lang="zh-CN" altLang="en-US" sz="1100" b="0" i="0">
              <a:latin typeface="+mn-lt"/>
              <a:ea typeface="+mn-ea"/>
              <a:cs typeface="+mn-cs"/>
            </a:rPr>
            <a:t>新医保目录遴选：有条件地遴选中药注射剂，中西复方制剂要慎重遴选；</a:t>
          </a:r>
        </a:p>
        <a:p>
          <a:pPr lvl="0"/>
          <a:r>
            <a:rPr lang="zh-CN" altLang="en-US" sz="1100" b="0" i="0">
              <a:latin typeface="+mn-lt"/>
              <a:ea typeface="+mn-ea"/>
              <a:cs typeface="+mn-cs"/>
            </a:rPr>
            <a:t>卫计委发布</a:t>
          </a:r>
          <a:r>
            <a:rPr lang="en-US" altLang="zh-CN" sz="1100" b="0" i="0">
              <a:latin typeface="+mn-lt"/>
              <a:ea typeface="+mn-ea"/>
              <a:cs typeface="+mn-cs"/>
            </a:rPr>
            <a:t>《</a:t>
          </a:r>
          <a:r>
            <a:rPr lang="zh-CN" altLang="en-US" sz="1100" b="0" i="0">
              <a:latin typeface="+mn-lt"/>
              <a:ea typeface="+mn-ea"/>
              <a:cs typeface="+mn-cs"/>
            </a:rPr>
            <a:t>关于进一步加强基层医疗机构卫生机构药品配备使用管理工作的意见</a:t>
          </a:r>
          <a:r>
            <a:rPr lang="en-US" altLang="zh-CN" sz="1100" b="0" i="0">
              <a:latin typeface="+mn-lt"/>
              <a:ea typeface="+mn-ea"/>
              <a:cs typeface="+mn-cs"/>
            </a:rPr>
            <a:t>》</a:t>
          </a:r>
          <a:r>
            <a:rPr lang="zh-CN" altLang="en-US" sz="1100" b="0" i="0">
              <a:latin typeface="+mn-lt"/>
              <a:ea typeface="+mn-ea"/>
              <a:cs typeface="+mn-cs"/>
            </a:rPr>
            <a:t>；</a:t>
          </a:r>
        </a:p>
        <a:p>
          <a:pPr lvl="0"/>
          <a:r>
            <a:rPr lang="zh-CN" altLang="en-US" sz="1100" b="0" i="0">
              <a:latin typeface="+mn-lt"/>
              <a:ea typeface="+mn-ea"/>
              <a:cs typeface="+mn-cs"/>
            </a:rPr>
            <a:t>三明发布进口药品限价通知；</a:t>
          </a:r>
        </a:p>
        <a:p>
          <a:pPr lvl="0"/>
          <a:r>
            <a:rPr lang="zh-CN" altLang="en-US" sz="1100" b="0" i="0">
              <a:latin typeface="+mn-lt"/>
              <a:ea typeface="+mn-ea"/>
              <a:cs typeface="+mn-cs"/>
            </a:rPr>
            <a:t>浙江</a:t>
          </a:r>
          <a:r>
            <a:rPr lang="en-US" altLang="zh-CN" sz="1100" b="0" i="0">
              <a:latin typeface="+mn-lt"/>
              <a:ea typeface="+mn-ea"/>
              <a:cs typeface="+mn-cs"/>
            </a:rPr>
            <a:t>9000</a:t>
          </a:r>
          <a:r>
            <a:rPr lang="zh-CN" altLang="en-US" sz="1100" b="0" i="0">
              <a:latin typeface="+mn-lt"/>
              <a:ea typeface="+mn-ea"/>
              <a:cs typeface="+mn-cs"/>
            </a:rPr>
            <a:t>万粒毒胶囊生产环境曝光；</a:t>
          </a:r>
        </a:p>
        <a:p>
          <a:pPr lvl="0"/>
          <a:r>
            <a:rPr lang="zh-CN" altLang="en-US" sz="1100" b="0" i="0">
              <a:latin typeface="+mn-lt"/>
              <a:ea typeface="+mn-ea"/>
              <a:cs typeface="+mn-cs"/>
            </a:rPr>
            <a:t>卫计委拟发文封死地方基药增补空间；</a:t>
          </a:r>
        </a:p>
        <a:p>
          <a:pPr lvl="0"/>
          <a:r>
            <a:rPr lang="zh-CN" altLang="en-US" sz="1100" b="0" i="0">
              <a:latin typeface="+mn-lt"/>
              <a:ea typeface="+mn-ea"/>
              <a:cs typeface="+mn-cs"/>
            </a:rPr>
            <a:t>商务部主导医药分开，重磅文件将出；</a:t>
          </a:r>
        </a:p>
        <a:p>
          <a:pPr lvl="0"/>
          <a:r>
            <a:rPr lang="zh-CN" altLang="en-US" sz="1100" b="0" i="0">
              <a:latin typeface="+mn-lt"/>
              <a:ea typeface="+mn-ea"/>
              <a:cs typeface="+mn-cs"/>
            </a:rPr>
            <a:t>安徽本月</a:t>
          </a:r>
          <a:r>
            <a:rPr lang="en-US" altLang="zh-CN" sz="1100" b="0" i="0">
              <a:latin typeface="+mn-lt"/>
              <a:ea typeface="+mn-ea"/>
              <a:cs typeface="+mn-cs"/>
            </a:rPr>
            <a:t>181</a:t>
          </a:r>
          <a:r>
            <a:rPr lang="zh-CN" altLang="en-US" sz="1100" b="0" i="0">
              <a:latin typeface="+mn-lt"/>
              <a:ea typeface="+mn-ea"/>
              <a:cs typeface="+mn-cs"/>
            </a:rPr>
            <a:t>个病种试点按病种付费，最高报销比例可达</a:t>
          </a:r>
          <a:r>
            <a:rPr lang="en-US" altLang="zh-CN" sz="1100" b="0" i="0">
              <a:latin typeface="+mn-lt"/>
              <a:ea typeface="+mn-ea"/>
              <a:cs typeface="+mn-cs"/>
            </a:rPr>
            <a:t>80</a:t>
          </a:r>
          <a:r>
            <a:rPr lang="zh-CN" altLang="en-US" sz="1100" b="0" i="0">
              <a:latin typeface="+mn-lt"/>
              <a:ea typeface="+mn-ea"/>
              <a:cs typeface="+mn-cs"/>
            </a:rPr>
            <a:t>％</a:t>
          </a:r>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福瑞股份（</a:t>
          </a:r>
          <a:r>
            <a:rPr lang="en-US" altLang="zh-CN" sz="1100" b="0">
              <a:latin typeface="+mn-lt"/>
              <a:ea typeface="+mn-ea"/>
              <a:cs typeface="+mn-cs"/>
            </a:rPr>
            <a:t>300049</a:t>
          </a:r>
          <a:r>
            <a:rPr lang="zh-CN" altLang="en-US" sz="1100" b="0">
              <a:latin typeface="+mn-lt"/>
              <a:ea typeface="+mn-ea"/>
              <a:cs typeface="+mn-cs"/>
            </a:rPr>
            <a:t>）公布非公开股票预案；</a:t>
          </a:r>
        </a:p>
        <a:p>
          <a:r>
            <a:rPr lang="zh-CN" altLang="en-US" sz="1100" b="0">
              <a:latin typeface="+mn-lt"/>
              <a:ea typeface="+mn-ea"/>
              <a:cs typeface="+mn-cs"/>
            </a:rPr>
            <a:t>恩华药业（</a:t>
          </a:r>
          <a:r>
            <a:rPr lang="en-US" altLang="zh-CN" sz="1100" b="0">
              <a:latin typeface="+mn-lt"/>
              <a:ea typeface="+mn-ea"/>
              <a:cs typeface="+mn-cs"/>
            </a:rPr>
            <a:t>002262</a:t>
          </a:r>
          <a:r>
            <a:rPr lang="zh-CN" altLang="en-US" sz="1100" b="0">
              <a:latin typeface="+mn-lt"/>
              <a:ea typeface="+mn-ea"/>
              <a:cs typeface="+mn-cs"/>
            </a:rPr>
            <a:t>）实际控制人（一致行动人）减持公司股份；</a:t>
          </a:r>
        </a:p>
        <a:p>
          <a:r>
            <a:rPr lang="zh-CN" altLang="en-US" sz="1100" b="0">
              <a:latin typeface="+mn-lt"/>
              <a:ea typeface="+mn-ea"/>
              <a:cs typeface="+mn-cs"/>
            </a:rPr>
            <a:t>信邦制药（</a:t>
          </a:r>
          <a:r>
            <a:rPr lang="en-US" altLang="zh-CN" sz="1100" b="0">
              <a:latin typeface="+mn-lt"/>
              <a:ea typeface="+mn-ea"/>
              <a:cs typeface="+mn-cs"/>
            </a:rPr>
            <a:t>002390</a:t>
          </a:r>
          <a:r>
            <a:rPr lang="zh-CN" altLang="en-US" sz="1100" b="0">
              <a:latin typeface="+mn-lt"/>
              <a:ea typeface="+mn-ea"/>
              <a:cs typeface="+mn-cs"/>
            </a:rPr>
            <a:t>）公布非公开发行股票预案；</a:t>
          </a:r>
        </a:p>
        <a:p>
          <a:r>
            <a:rPr lang="zh-CN" altLang="en-US" sz="1100" b="0">
              <a:latin typeface="+mn-lt"/>
              <a:ea typeface="+mn-ea"/>
              <a:cs typeface="+mn-cs"/>
            </a:rPr>
            <a:t>紫鑫药业（</a:t>
          </a:r>
          <a:r>
            <a:rPr lang="en-US" altLang="zh-CN" sz="1100" b="0">
              <a:latin typeface="+mn-lt"/>
              <a:ea typeface="+mn-ea"/>
              <a:cs typeface="+mn-cs"/>
            </a:rPr>
            <a:t>002118</a:t>
          </a:r>
          <a:r>
            <a:rPr lang="zh-CN" altLang="en-US" sz="1100" b="0">
              <a:latin typeface="+mn-lt"/>
              <a:ea typeface="+mn-ea"/>
              <a:cs typeface="+mn-cs"/>
            </a:rPr>
            <a:t>）公布非公开发行股票预案；</a:t>
          </a:r>
        </a:p>
        <a:p>
          <a:r>
            <a:rPr lang="zh-CN" altLang="en-US" sz="1100" b="0">
              <a:latin typeface="+mn-lt"/>
              <a:ea typeface="+mn-ea"/>
              <a:cs typeface="+mn-cs"/>
            </a:rPr>
            <a:t>莱美药业（</a:t>
          </a:r>
          <a:r>
            <a:rPr lang="en-US" altLang="zh-CN" sz="1100" b="0">
              <a:latin typeface="+mn-lt"/>
              <a:ea typeface="+mn-ea"/>
              <a:cs typeface="+mn-cs"/>
            </a:rPr>
            <a:t>300006</a:t>
          </a:r>
          <a:r>
            <a:rPr lang="zh-CN" altLang="en-US" sz="1100" b="0">
              <a:latin typeface="+mn-lt"/>
              <a:ea typeface="+mn-ea"/>
              <a:cs typeface="+mn-cs"/>
            </a:rPr>
            <a:t>）公布非公开发行股票预案；</a:t>
          </a:r>
        </a:p>
        <a:p>
          <a:r>
            <a:rPr lang="zh-CN" altLang="en-US" sz="1100" b="0">
              <a:latin typeface="+mn-lt"/>
              <a:ea typeface="+mn-ea"/>
              <a:cs typeface="+mn-cs"/>
            </a:rPr>
            <a:t>白云山（</a:t>
          </a:r>
          <a:r>
            <a:rPr lang="en-US" altLang="zh-CN" sz="1100" b="0">
              <a:latin typeface="+mn-lt"/>
              <a:ea typeface="+mn-ea"/>
              <a:cs typeface="+mn-cs"/>
            </a:rPr>
            <a:t>002020</a:t>
          </a:r>
          <a:r>
            <a:rPr lang="zh-CN" altLang="en-US" sz="1100" b="0">
              <a:latin typeface="+mn-lt"/>
              <a:ea typeface="+mn-ea"/>
              <a:cs typeface="+mn-cs"/>
            </a:rPr>
            <a:t>）取得“金戈”药品生产批件；</a:t>
          </a:r>
        </a:p>
        <a:p>
          <a:r>
            <a:rPr lang="zh-CN" altLang="en-US" sz="1100" b="0">
              <a:latin typeface="+mn-lt"/>
              <a:ea typeface="+mn-ea"/>
              <a:cs typeface="+mn-cs"/>
            </a:rPr>
            <a:t>北大医药（</a:t>
          </a:r>
          <a:r>
            <a:rPr lang="en-US" altLang="zh-CN" sz="1100" b="0">
              <a:latin typeface="+mn-lt"/>
              <a:ea typeface="+mn-ea"/>
              <a:cs typeface="+mn-cs"/>
            </a:rPr>
            <a:t>000788</a:t>
          </a:r>
          <a:r>
            <a:rPr lang="zh-CN" altLang="en-US" sz="1100" b="0">
              <a:latin typeface="+mn-lt"/>
              <a:ea typeface="+mn-ea"/>
              <a:cs typeface="+mn-cs"/>
            </a:rPr>
            <a:t>）公司全资子公司与北京大学人民医院签署体外诊断试剂耗材供应与配送及实验室流程优化长期服务协议。</a:t>
          </a:r>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4.75%</a:t>
          </a:r>
          <a:r>
            <a:rPr lang="zh-CN" altLang="en-US" sz="1100" b="0">
              <a:latin typeface="+mn-lt"/>
              <a:ea typeface="+mn-ea"/>
              <a:cs typeface="+mn-cs"/>
            </a:rPr>
            <a:t>，同期医药指数上涨</a:t>
          </a:r>
          <a:r>
            <a:rPr lang="en-US" altLang="zh-CN" sz="1100" b="0">
              <a:latin typeface="+mn-lt"/>
              <a:ea typeface="+mn-ea"/>
              <a:cs typeface="+mn-cs"/>
            </a:rPr>
            <a:t>4.41%</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0.34</a:t>
          </a:r>
          <a:r>
            <a:rPr lang="zh-CN" altLang="en-US" sz="1100" b="0">
              <a:latin typeface="+mn-lt"/>
              <a:ea typeface="+mn-ea"/>
              <a:cs typeface="+mn-cs"/>
            </a:rPr>
            <a:t>个百分点。板块方面，医药流通上涨</a:t>
          </a:r>
          <a:r>
            <a:rPr lang="en-US" altLang="zh-CN" sz="1100" b="0">
              <a:latin typeface="+mn-lt"/>
              <a:ea typeface="+mn-ea"/>
              <a:cs typeface="+mn-cs"/>
            </a:rPr>
            <a:t>5.91%</a:t>
          </a:r>
          <a:r>
            <a:rPr lang="zh-CN" altLang="en-US" sz="1100" b="0">
              <a:latin typeface="+mn-lt"/>
              <a:ea typeface="+mn-ea"/>
              <a:cs typeface="+mn-cs"/>
            </a:rPr>
            <a:t>，医疗器械上涨</a:t>
          </a:r>
          <a:r>
            <a:rPr lang="en-US" altLang="zh-CN" sz="1100" b="0">
              <a:latin typeface="+mn-lt"/>
              <a:ea typeface="+mn-ea"/>
              <a:cs typeface="+mn-cs"/>
            </a:rPr>
            <a:t>5.71%</a:t>
          </a:r>
          <a:r>
            <a:rPr lang="zh-CN" altLang="en-US" sz="1100" b="0">
              <a:latin typeface="+mn-lt"/>
              <a:ea typeface="+mn-ea"/>
              <a:cs typeface="+mn-cs"/>
            </a:rPr>
            <a:t>，生物医药上涨</a:t>
          </a:r>
          <a:r>
            <a:rPr lang="en-US" altLang="zh-CN" sz="1100" b="0">
              <a:latin typeface="+mn-lt"/>
              <a:ea typeface="+mn-ea"/>
              <a:cs typeface="+mn-cs"/>
            </a:rPr>
            <a:t>5.47%</a:t>
          </a:r>
          <a:r>
            <a:rPr lang="zh-CN" altLang="en-US" sz="1100" b="0">
              <a:latin typeface="+mn-lt"/>
              <a:ea typeface="+mn-ea"/>
              <a:cs typeface="+mn-cs"/>
            </a:rPr>
            <a:t>，化学原料药上涨</a:t>
          </a:r>
          <a:r>
            <a:rPr lang="en-US" altLang="zh-CN" sz="1100" b="0">
              <a:latin typeface="+mn-lt"/>
              <a:ea typeface="+mn-ea"/>
              <a:cs typeface="+mn-cs"/>
            </a:rPr>
            <a:t>4.65%</a:t>
          </a:r>
          <a:r>
            <a:rPr lang="zh-CN" altLang="en-US" sz="1100" b="0">
              <a:latin typeface="+mn-lt"/>
              <a:ea typeface="+mn-ea"/>
              <a:cs typeface="+mn-cs"/>
            </a:rPr>
            <a:t>，化学制剂上涨</a:t>
          </a:r>
          <a:r>
            <a:rPr lang="en-US" altLang="zh-CN" sz="1100" b="0">
              <a:latin typeface="+mn-lt"/>
              <a:ea typeface="+mn-ea"/>
              <a:cs typeface="+mn-cs"/>
            </a:rPr>
            <a:t>4.24%</a:t>
          </a:r>
          <a:r>
            <a:rPr lang="zh-CN" altLang="en-US" sz="1100" b="0">
              <a:latin typeface="+mn-lt"/>
              <a:ea typeface="+mn-ea"/>
              <a:cs typeface="+mn-cs"/>
            </a:rPr>
            <a:t>，医疗服务上涨</a:t>
          </a:r>
          <a:r>
            <a:rPr lang="en-US" altLang="zh-CN" sz="1100" b="0">
              <a:latin typeface="+mn-lt"/>
              <a:ea typeface="+mn-ea"/>
              <a:cs typeface="+mn-cs"/>
            </a:rPr>
            <a:t>3.84%</a:t>
          </a:r>
          <a:r>
            <a:rPr lang="zh-CN" altLang="en-US" sz="1100" b="0">
              <a:latin typeface="+mn-lt"/>
              <a:ea typeface="+mn-ea"/>
              <a:cs typeface="+mn-cs"/>
            </a:rPr>
            <a:t>，中成药上涨</a:t>
          </a:r>
          <a:r>
            <a:rPr lang="en-US" altLang="zh-CN" sz="1100" b="0">
              <a:latin typeface="+mn-lt"/>
              <a:ea typeface="+mn-ea"/>
              <a:cs typeface="+mn-cs"/>
            </a:rPr>
            <a:t>3.49%</a:t>
          </a:r>
          <a:r>
            <a:rPr lang="zh-CN" altLang="en-US" sz="1100" b="0">
              <a:latin typeface="+mn-lt"/>
              <a:ea typeface="+mn-ea"/>
              <a:cs typeface="+mn-cs"/>
            </a:rPr>
            <a:t>，中药饮片上涨</a:t>
          </a:r>
          <a:r>
            <a:rPr lang="en-US" altLang="zh-CN" sz="1100" b="0">
              <a:latin typeface="+mn-lt"/>
              <a:ea typeface="+mn-ea"/>
              <a:cs typeface="+mn-cs"/>
            </a:rPr>
            <a:t>3.36%</a:t>
          </a:r>
          <a:r>
            <a:rPr lang="zh-CN" altLang="en-US" sz="1100" b="0">
              <a:latin typeface="+mn-lt"/>
              <a:ea typeface="+mn-ea"/>
              <a:cs typeface="+mn-cs"/>
            </a:rPr>
            <a:t>。</a:t>
          </a:r>
        </a:p>
        <a:p>
          <a:r>
            <a:rPr lang="zh-CN" altLang="en-US" sz="1100" b="0">
              <a:latin typeface="+mn-lt"/>
              <a:ea typeface="+mn-ea"/>
              <a:cs typeface="+mn-cs"/>
            </a:rPr>
            <a:t>个股方面，千山药机（</a:t>
          </a:r>
          <a:r>
            <a:rPr lang="en-US" altLang="zh-CN" sz="1100" b="0">
              <a:latin typeface="+mn-lt"/>
              <a:ea typeface="+mn-ea"/>
              <a:cs typeface="+mn-cs"/>
            </a:rPr>
            <a:t>+41.20%</a:t>
          </a:r>
          <a:r>
            <a:rPr lang="zh-CN" altLang="en-US" sz="1100" b="0">
              <a:latin typeface="+mn-lt"/>
              <a:ea typeface="+mn-ea"/>
              <a:cs typeface="+mn-cs"/>
            </a:rPr>
            <a:t>）、太极集团（</a:t>
          </a:r>
          <a:r>
            <a:rPr lang="en-US" altLang="zh-CN" sz="1100" b="0">
              <a:latin typeface="+mn-lt"/>
              <a:ea typeface="+mn-ea"/>
              <a:cs typeface="+mn-cs"/>
            </a:rPr>
            <a:t>+17.07%</a:t>
          </a:r>
          <a:r>
            <a:rPr lang="zh-CN" altLang="en-US" sz="1100" b="0">
              <a:latin typeface="+mn-lt"/>
              <a:ea typeface="+mn-ea"/>
              <a:cs typeface="+mn-cs"/>
            </a:rPr>
            <a:t>）、哈药股份（</a:t>
          </a:r>
          <a:r>
            <a:rPr lang="en-US" altLang="zh-CN" sz="1100" b="0">
              <a:latin typeface="+mn-lt"/>
              <a:ea typeface="+mn-ea"/>
              <a:cs typeface="+mn-cs"/>
            </a:rPr>
            <a:t>+16.77%</a:t>
          </a:r>
          <a:r>
            <a:rPr lang="zh-CN" altLang="en-US" sz="1100" b="0">
              <a:latin typeface="+mn-lt"/>
              <a:ea typeface="+mn-ea"/>
              <a:cs typeface="+mn-cs"/>
            </a:rPr>
            <a:t>）、康芝药业（</a:t>
          </a:r>
          <a:r>
            <a:rPr lang="en-US" altLang="zh-CN" sz="1100" b="0">
              <a:latin typeface="+mn-lt"/>
              <a:ea typeface="+mn-ea"/>
              <a:cs typeface="+mn-cs"/>
            </a:rPr>
            <a:t>+15.67%</a:t>
          </a:r>
          <a:r>
            <a:rPr lang="zh-CN" altLang="en-US" sz="1100" b="0">
              <a:latin typeface="+mn-lt"/>
              <a:ea typeface="+mn-ea"/>
              <a:cs typeface="+mn-cs"/>
            </a:rPr>
            <a:t>）、金花股份（</a:t>
          </a:r>
          <a:r>
            <a:rPr lang="en-US" altLang="zh-CN" sz="1100" b="0">
              <a:latin typeface="+mn-lt"/>
              <a:ea typeface="+mn-ea"/>
              <a:cs typeface="+mn-cs"/>
            </a:rPr>
            <a:t>+14.72%</a:t>
          </a:r>
          <a:r>
            <a:rPr lang="zh-CN" altLang="en-US" sz="1100" b="0">
              <a:latin typeface="+mn-lt"/>
              <a:ea typeface="+mn-ea"/>
              <a:cs typeface="+mn-cs"/>
            </a:rPr>
            <a:t>）分列涨幅前五，恩华药业（</a:t>
          </a:r>
          <a:r>
            <a:rPr lang="en-US" altLang="zh-CN" sz="1100" b="0">
              <a:latin typeface="+mn-lt"/>
              <a:ea typeface="+mn-ea"/>
              <a:cs typeface="+mn-cs"/>
            </a:rPr>
            <a:t>-3.84%</a:t>
          </a:r>
          <a:r>
            <a:rPr lang="zh-CN" altLang="en-US" sz="1100" b="0">
              <a:latin typeface="+mn-lt"/>
              <a:ea typeface="+mn-ea"/>
              <a:cs typeface="+mn-cs"/>
            </a:rPr>
            <a:t>）、海翔药业（</a:t>
          </a:r>
          <a:r>
            <a:rPr lang="en-US" altLang="zh-CN" sz="1100" b="0">
              <a:latin typeface="+mn-lt"/>
              <a:ea typeface="+mn-ea"/>
              <a:cs typeface="+mn-cs"/>
            </a:rPr>
            <a:t>-2.55%</a:t>
          </a:r>
          <a:r>
            <a:rPr lang="zh-CN" altLang="en-US" sz="1100" b="0">
              <a:latin typeface="+mn-lt"/>
              <a:ea typeface="+mn-ea"/>
              <a:cs typeface="+mn-cs"/>
            </a:rPr>
            <a:t>）、理邦仪器（</a:t>
          </a:r>
          <a:r>
            <a:rPr lang="en-US" altLang="zh-CN" sz="1100" b="0">
              <a:latin typeface="+mn-lt"/>
              <a:ea typeface="+mn-ea"/>
              <a:cs typeface="+mn-cs"/>
            </a:rPr>
            <a:t>-1.79%</a:t>
          </a:r>
          <a:r>
            <a:rPr lang="zh-CN" altLang="en-US" sz="1100" b="0">
              <a:latin typeface="+mn-lt"/>
              <a:ea typeface="+mn-ea"/>
              <a:cs typeface="+mn-cs"/>
            </a:rPr>
            <a:t>）、信邦制药（</a:t>
          </a:r>
          <a:r>
            <a:rPr lang="en-US" altLang="zh-CN" sz="1100" b="0">
              <a:latin typeface="+mn-lt"/>
              <a:ea typeface="+mn-ea"/>
              <a:cs typeface="+mn-cs"/>
            </a:rPr>
            <a:t>-1.59%</a:t>
          </a:r>
          <a:r>
            <a:rPr lang="zh-CN" altLang="en-US" sz="1100" b="0">
              <a:latin typeface="+mn-lt"/>
              <a:ea typeface="+mn-ea"/>
              <a:cs typeface="+mn-cs"/>
            </a:rPr>
            <a:t>）分列跌幅前五。</a:t>
          </a:r>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近期各省招标有加速推进的迹象，福建、安徽、四川、浙江、江西等省招标都有新进展。各省招标方案各具特色，变革成为主旋律，方向却不尽相同</a:t>
          </a:r>
          <a:r>
            <a:rPr lang="en-US" altLang="zh-CN" sz="1100" b="0">
              <a:latin typeface="+mn-lt"/>
              <a:ea typeface="+mn-ea"/>
              <a:cs typeface="+mn-cs"/>
            </a:rPr>
            <a:t>,</a:t>
          </a:r>
          <a:r>
            <a:rPr lang="zh-CN" altLang="en-US" sz="1100" b="0">
              <a:latin typeface="+mn-lt"/>
              <a:ea typeface="+mn-ea"/>
              <a:cs typeface="+mn-cs"/>
            </a:rPr>
            <a:t>后续省份招标的可预测性也大大降低。我们预计，中药注射剂、抗生素、辅助药等敏感品种可能面临政策压力。近期医药板块相对收益不明显，板块内部超额收益主要来自主题投资。综合风险和收益，我们建议药品投资标的仍首选刚性需求较强的生物化学专科药和受益于低价药政策的中成药品种，继续看好已有成熟发展模式和管理经营的品牌医疗服务企业。</a:t>
          </a:r>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workbookViewId="0">
      <pane xSplit="10" topLeftCell="K1" activePane="topRight" state="frozenSplit"/>
      <selection pane="topRight" activeCell="E12" sqref="E1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6" t="s">
        <v>3</v>
      </c>
      <c r="H1" s="156"/>
      <c r="I1" s="156"/>
      <c r="J1" s="157"/>
    </row>
    <row r="2" spans="1:10" ht="14.25" customHeight="1">
      <c r="A2" s="5"/>
      <c r="B2" s="1"/>
      <c r="C2" s="1"/>
      <c r="D2" s="1"/>
      <c r="E2" s="1"/>
      <c r="F2" s="1"/>
      <c r="G2" s="156"/>
      <c r="H2" s="156"/>
      <c r="I2" s="156"/>
      <c r="J2" s="157"/>
    </row>
    <row r="3" spans="1:10" ht="14.25" customHeight="1">
      <c r="A3" s="5"/>
      <c r="B3" s="1"/>
      <c r="C3" s="1"/>
      <c r="D3" s="1"/>
      <c r="E3" s="1"/>
      <c r="F3" s="1"/>
      <c r="G3" s="156"/>
      <c r="H3" s="156"/>
      <c r="I3" s="156"/>
      <c r="J3" s="157"/>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65">
        <f>E11+3</f>
        <v>41890</v>
      </c>
      <c r="I7" s="166"/>
      <c r="J7" s="167"/>
    </row>
    <row r="8" spans="1:10" ht="12" customHeight="1">
      <c r="A8" s="7"/>
      <c r="B8" s="8"/>
      <c r="C8" s="8"/>
      <c r="D8" s="8"/>
      <c r="E8" s="8"/>
      <c r="F8" s="8"/>
      <c r="G8" s="9"/>
      <c r="H8" s="13"/>
      <c r="I8" s="14"/>
      <c r="J8" s="15"/>
    </row>
    <row r="9" spans="1:10" ht="14.25" customHeight="1">
      <c r="A9" s="162" t="s">
        <v>207</v>
      </c>
      <c r="B9" s="163"/>
      <c r="C9" s="163"/>
      <c r="D9" s="163"/>
      <c r="E9" s="163"/>
      <c r="F9" s="163"/>
      <c r="G9" s="164"/>
      <c r="H9" s="158" t="s">
        <v>206</v>
      </c>
      <c r="I9" s="159"/>
      <c r="J9" s="160"/>
    </row>
    <row r="10" spans="1:10" ht="14.25" customHeight="1">
      <c r="A10" s="162"/>
      <c r="B10" s="163"/>
      <c r="C10" s="163"/>
      <c r="D10" s="163"/>
      <c r="E10" s="163"/>
      <c r="F10" s="163"/>
      <c r="G10" s="164"/>
      <c r="H10" s="38"/>
      <c r="I10" s="32"/>
      <c r="J10" s="39"/>
    </row>
    <row r="11" spans="1:10" ht="15.75">
      <c r="A11" s="89"/>
      <c r="B11" s="89"/>
      <c r="C11" s="92">
        <f>E11-4</f>
        <v>41883</v>
      </c>
      <c r="D11" s="93" t="s">
        <v>57</v>
      </c>
      <c r="E11" s="92">
        <v>41887</v>
      </c>
      <c r="F11" s="89"/>
      <c r="G11" s="90"/>
      <c r="H11" s="158" t="s">
        <v>121</v>
      </c>
      <c r="I11" s="159"/>
      <c r="J11" s="160"/>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1"/>
      <c r="B14" s="161"/>
      <c r="C14" s="161"/>
      <c r="D14" s="161"/>
      <c r="E14" s="161"/>
      <c r="F14" s="161"/>
      <c r="G14" s="161"/>
      <c r="H14" s="19"/>
      <c r="I14" s="20"/>
      <c r="J14" s="21"/>
    </row>
    <row r="15" spans="1:10">
      <c r="A15" s="161"/>
      <c r="B15" s="161"/>
      <c r="C15" s="161"/>
      <c r="D15" s="161"/>
      <c r="E15" s="161"/>
      <c r="F15" s="161"/>
      <c r="G15" s="161"/>
      <c r="H15" s="36" t="s">
        <v>336</v>
      </c>
      <c r="I15" s="35"/>
      <c r="J15" s="37"/>
    </row>
    <row r="16" spans="1:10">
      <c r="A16" s="161"/>
      <c r="B16" s="161"/>
      <c r="C16" s="161"/>
      <c r="D16" s="161"/>
      <c r="E16" s="161"/>
      <c r="F16" s="161"/>
      <c r="G16" s="161"/>
      <c r="H16" s="17"/>
      <c r="I16" s="17"/>
      <c r="J16" s="18"/>
    </row>
    <row r="17" spans="1:10">
      <c r="A17" s="161"/>
      <c r="B17" s="161"/>
      <c r="C17" s="161"/>
      <c r="D17" s="161"/>
      <c r="E17" s="161"/>
      <c r="F17" s="161"/>
      <c r="G17" s="161"/>
      <c r="H17" s="17"/>
      <c r="I17" s="17"/>
      <c r="J17" s="18"/>
    </row>
    <row r="18" spans="1:10">
      <c r="A18" s="161"/>
      <c r="B18" s="161"/>
      <c r="C18" s="161"/>
      <c r="D18" s="161"/>
      <c r="E18" s="161"/>
      <c r="F18" s="161"/>
      <c r="G18" s="161"/>
      <c r="H18" s="17"/>
      <c r="I18" s="17"/>
      <c r="J18" s="18"/>
    </row>
    <row r="19" spans="1:10">
      <c r="A19" s="161"/>
      <c r="B19" s="161"/>
      <c r="C19" s="161"/>
      <c r="D19" s="161"/>
      <c r="E19" s="161"/>
      <c r="F19" s="161"/>
      <c r="G19" s="161"/>
      <c r="H19" s="17"/>
      <c r="I19" s="17"/>
      <c r="J19" s="18"/>
    </row>
    <row r="20" spans="1:10">
      <c r="A20" s="161"/>
      <c r="B20" s="161"/>
      <c r="C20" s="161"/>
      <c r="D20" s="161"/>
      <c r="E20" s="161"/>
      <c r="F20" s="161"/>
      <c r="G20" s="161"/>
      <c r="H20" s="17"/>
      <c r="I20" s="17"/>
      <c r="J20" s="18"/>
    </row>
    <row r="21" spans="1:10">
      <c r="A21" s="161"/>
      <c r="B21" s="161"/>
      <c r="C21" s="161"/>
      <c r="D21" s="161"/>
      <c r="E21" s="161"/>
      <c r="F21" s="161"/>
      <c r="G21" s="161"/>
      <c r="H21" s="17"/>
      <c r="I21" s="17"/>
      <c r="J21" s="18"/>
    </row>
    <row r="22" spans="1:10">
      <c r="A22" s="161"/>
      <c r="B22" s="161"/>
      <c r="C22" s="161"/>
      <c r="D22" s="161"/>
      <c r="E22" s="161"/>
      <c r="F22" s="161"/>
      <c r="G22" s="161"/>
      <c r="H22" s="17"/>
      <c r="I22" s="17"/>
      <c r="J22" s="18"/>
    </row>
    <row r="23" spans="1:10">
      <c r="A23" s="161"/>
      <c r="B23" s="161"/>
      <c r="C23" s="161"/>
      <c r="D23" s="161"/>
      <c r="E23" s="161"/>
      <c r="F23" s="161"/>
      <c r="G23" s="161"/>
      <c r="H23" s="17"/>
      <c r="I23" s="17"/>
      <c r="J23" s="18"/>
    </row>
    <row r="24" spans="1:10">
      <c r="A24" s="161"/>
      <c r="B24" s="161"/>
      <c r="C24" s="161"/>
      <c r="D24" s="161"/>
      <c r="E24" s="161"/>
      <c r="F24" s="161"/>
      <c r="G24" s="161"/>
      <c r="H24" s="17"/>
      <c r="I24" s="17"/>
      <c r="J24" s="18"/>
    </row>
    <row r="25" spans="1:10">
      <c r="A25" s="161"/>
      <c r="B25" s="161"/>
      <c r="C25" s="161"/>
      <c r="D25" s="161"/>
      <c r="E25" s="161"/>
      <c r="F25" s="161"/>
      <c r="G25" s="161"/>
      <c r="H25" s="17"/>
      <c r="I25" s="17"/>
      <c r="J25" s="18"/>
    </row>
    <row r="26" spans="1:10">
      <c r="A26" s="161"/>
      <c r="B26" s="161"/>
      <c r="C26" s="161"/>
      <c r="D26" s="161"/>
      <c r="E26" s="161"/>
      <c r="F26" s="161"/>
      <c r="G26" s="161"/>
      <c r="H26" s="22"/>
      <c r="I26" s="17"/>
      <c r="J26" s="18"/>
    </row>
    <row r="27" spans="1:10">
      <c r="A27" s="161"/>
      <c r="B27" s="161"/>
      <c r="C27" s="161"/>
      <c r="D27" s="161"/>
      <c r="E27" s="161"/>
      <c r="F27" s="161"/>
      <c r="G27" s="161"/>
      <c r="H27" s="17"/>
      <c r="I27" s="17"/>
      <c r="J27" s="18"/>
    </row>
    <row r="28" spans="1:10">
      <c r="A28" s="161"/>
      <c r="B28" s="161"/>
      <c r="C28" s="161"/>
      <c r="D28" s="161"/>
      <c r="E28" s="161"/>
      <c r="F28" s="161"/>
      <c r="G28" s="161"/>
      <c r="H28" s="17"/>
      <c r="I28" s="17"/>
      <c r="J28" s="18"/>
    </row>
    <row r="29" spans="1:10">
      <c r="A29" s="161"/>
      <c r="B29" s="161"/>
      <c r="C29" s="161"/>
      <c r="D29" s="161"/>
      <c r="E29" s="161"/>
      <c r="F29" s="161"/>
      <c r="G29" s="161"/>
      <c r="H29" s="17"/>
      <c r="I29" s="17"/>
      <c r="J29" s="18"/>
    </row>
    <row r="30" spans="1:10">
      <c r="A30" s="161"/>
      <c r="B30" s="161"/>
      <c r="C30" s="161"/>
      <c r="D30" s="161"/>
      <c r="E30" s="161"/>
      <c r="F30" s="161"/>
      <c r="G30" s="161"/>
      <c r="H30" s="17"/>
      <c r="I30" s="17"/>
      <c r="J30" s="18"/>
    </row>
    <row r="31" spans="1:10">
      <c r="A31" s="161"/>
      <c r="B31" s="161"/>
      <c r="C31" s="161"/>
      <c r="D31" s="161"/>
      <c r="E31" s="161"/>
      <c r="F31" s="161"/>
      <c r="G31" s="161"/>
      <c r="H31" s="17"/>
      <c r="I31" s="17"/>
      <c r="J31" s="18"/>
    </row>
    <row r="32" spans="1:10">
      <c r="A32" s="161"/>
      <c r="B32" s="161"/>
      <c r="C32" s="161"/>
      <c r="D32" s="161"/>
      <c r="E32" s="161"/>
      <c r="F32" s="161"/>
      <c r="G32" s="161"/>
      <c r="H32" s="17"/>
      <c r="I32" s="17"/>
      <c r="J32" s="18"/>
    </row>
    <row r="33" spans="1:10">
      <c r="A33" s="161"/>
      <c r="B33" s="161"/>
      <c r="C33" s="161"/>
      <c r="D33" s="161"/>
      <c r="E33" s="161"/>
      <c r="F33" s="161"/>
      <c r="G33" s="161"/>
      <c r="H33" s="17"/>
      <c r="I33" s="17"/>
      <c r="J33" s="18"/>
    </row>
    <row r="34" spans="1:10">
      <c r="A34" s="161"/>
      <c r="B34" s="161"/>
      <c r="C34" s="161"/>
      <c r="D34" s="161"/>
      <c r="E34" s="161"/>
      <c r="F34" s="161"/>
      <c r="G34" s="161"/>
      <c r="H34" s="17"/>
      <c r="I34" s="17"/>
      <c r="J34" s="18"/>
    </row>
    <row r="35" spans="1:10">
      <c r="A35" s="161"/>
      <c r="B35" s="161"/>
      <c r="C35" s="161"/>
      <c r="D35" s="161"/>
      <c r="E35" s="161"/>
      <c r="F35" s="161"/>
      <c r="G35" s="161"/>
      <c r="H35" s="17"/>
      <c r="I35" s="17"/>
      <c r="J35" s="18"/>
    </row>
    <row r="36" spans="1:10">
      <c r="A36" s="161"/>
      <c r="B36" s="161"/>
      <c r="C36" s="161"/>
      <c r="D36" s="161"/>
      <c r="E36" s="161"/>
      <c r="F36" s="161"/>
      <c r="G36" s="161"/>
      <c r="H36" s="17"/>
      <c r="I36" s="17"/>
      <c r="J36" s="17"/>
    </row>
    <row r="37" spans="1:10">
      <c r="A37" s="161"/>
      <c r="B37" s="161"/>
      <c r="C37" s="161"/>
      <c r="D37" s="161"/>
      <c r="E37" s="161"/>
      <c r="F37" s="161"/>
      <c r="G37" s="161"/>
      <c r="H37" s="17"/>
      <c r="I37" s="17"/>
      <c r="J37" s="17"/>
    </row>
    <row r="38" spans="1:10">
      <c r="A38" s="161"/>
      <c r="B38" s="161"/>
      <c r="C38" s="161"/>
      <c r="D38" s="161"/>
      <c r="E38" s="161"/>
      <c r="F38" s="161"/>
      <c r="G38" s="161"/>
      <c r="H38" s="17"/>
      <c r="I38" s="17"/>
      <c r="J38" s="17"/>
    </row>
    <row r="39" spans="1:10">
      <c r="A39" s="161"/>
      <c r="B39" s="161"/>
      <c r="C39" s="161"/>
      <c r="D39" s="161"/>
      <c r="E39" s="161"/>
      <c r="F39" s="161"/>
      <c r="G39" s="161"/>
      <c r="H39" s="17"/>
      <c r="I39" s="17"/>
      <c r="J39" s="17"/>
    </row>
    <row r="40" spans="1:10">
      <c r="A40" s="161"/>
      <c r="B40" s="161"/>
      <c r="C40" s="161"/>
      <c r="D40" s="161"/>
      <c r="E40" s="161"/>
      <c r="F40" s="161"/>
      <c r="G40" s="161"/>
      <c r="H40" s="86" t="s">
        <v>374</v>
      </c>
      <c r="I40" s="86"/>
      <c r="J40" s="18"/>
    </row>
    <row r="41" spans="1:10">
      <c r="A41" s="161"/>
      <c r="B41" s="161"/>
      <c r="C41" s="161"/>
      <c r="D41" s="161"/>
      <c r="E41" s="161"/>
      <c r="F41" s="161"/>
      <c r="G41" s="161"/>
      <c r="H41" s="86" t="s">
        <v>375</v>
      </c>
      <c r="I41" s="31"/>
      <c r="J41" s="18"/>
    </row>
    <row r="42" spans="1:10">
      <c r="A42" s="161"/>
      <c r="B42" s="161"/>
      <c r="C42" s="161"/>
      <c r="D42" s="161"/>
      <c r="E42" s="161"/>
      <c r="F42" s="161"/>
      <c r="G42" s="161"/>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3">
        <f>[5]!s_pq_pctchange(A7,"华融行业周报!C11","华融行业周报!E11")</f>
        <v>0</v>
      </c>
      <c r="C7" s="153">
        <f>[5]!s_pq_volume(A7,"华融行业周报!C11","华融行业周报!E11")</f>
        <v>0</v>
      </c>
      <c r="E7" s="71" t="s">
        <v>340</v>
      </c>
      <c r="F7" s="155">
        <v>0</v>
      </c>
      <c r="G7" s="155">
        <v>0</v>
      </c>
    </row>
    <row r="8" spans="1:7">
      <c r="A8" s="71" t="s">
        <v>352</v>
      </c>
      <c r="B8" s="153">
        <f>[5]!s_pq_pctchange(A8,"华融行业周报!C11","华融行业周报!E11")</f>
        <v>0</v>
      </c>
      <c r="C8" s="153">
        <f>[5]!s_pq_volume(A8,"华融行业周报!C11","华融行业周报!E11")</f>
        <v>0</v>
      </c>
      <c r="E8" s="71" t="s">
        <v>341</v>
      </c>
      <c r="F8" s="155">
        <v>0.22</v>
      </c>
      <c r="G8" s="155">
        <v>52700</v>
      </c>
    </row>
    <row r="9" spans="1:7">
      <c r="A9" s="71" t="s">
        <v>353</v>
      </c>
      <c r="B9" s="153">
        <f>[5]!s_pq_pctchange(A9,"华融行业周报!C11","华融行业周报!E11")</f>
        <v>0</v>
      </c>
      <c r="C9" s="153">
        <f>[5]!s_pq_volume(A9,"华融行业周报!C11","华融行业周报!E11")</f>
        <v>0</v>
      </c>
      <c r="E9" s="71" t="s">
        <v>342</v>
      </c>
      <c r="F9" s="155">
        <v>0.03</v>
      </c>
      <c r="G9" s="155">
        <v>616100</v>
      </c>
    </row>
    <row r="10" spans="1:7">
      <c r="A10" s="71" t="s">
        <v>354</v>
      </c>
      <c r="B10" s="153">
        <f>[5]!s_pq_pctchange(A10,"华融行业周报!C11","华融行业周报!E11")</f>
        <v>0</v>
      </c>
      <c r="C10" s="153">
        <f>[5]!s_pq_volume(A10,"华融行业周报!C11","华融行业周报!E11")</f>
        <v>0</v>
      </c>
      <c r="E10" s="71" t="s">
        <v>343</v>
      </c>
      <c r="F10" s="155">
        <v>27.63</v>
      </c>
      <c r="G10" s="155">
        <v>245000</v>
      </c>
    </row>
    <row r="11" spans="1:7">
      <c r="A11" s="71" t="s">
        <v>355</v>
      </c>
      <c r="B11" s="153">
        <f>[5]!s_pq_pctchange(A11,"华融行业周报!C11","华融行业周报!E11")</f>
        <v>0</v>
      </c>
      <c r="C11" s="153">
        <f>[5]!s_pq_volume(A11,"华融行业周报!C11","华融行业周报!E11")</f>
        <v>0</v>
      </c>
      <c r="E11" s="71" t="s">
        <v>344</v>
      </c>
      <c r="F11" s="155">
        <v>0.93</v>
      </c>
      <c r="G11" s="155">
        <v>7000</v>
      </c>
    </row>
    <row r="12" spans="1:7">
      <c r="A12" s="71" t="s">
        <v>356</v>
      </c>
      <c r="B12" s="153">
        <f>[5]!s_pq_pctchange(A12,"华融行业周报!C11","华融行业周报!E11")</f>
        <v>0</v>
      </c>
      <c r="C12" s="153">
        <f>[5]!s_pq_volume(A12,"华融行业周报!C11","华融行业周报!E11")</f>
        <v>0</v>
      </c>
      <c r="E12" s="71" t="s">
        <v>345</v>
      </c>
      <c r="F12" s="155">
        <v>0</v>
      </c>
      <c r="G12" s="155">
        <v>0</v>
      </c>
    </row>
    <row r="13" spans="1:7">
      <c r="A13" s="71" t="s">
        <v>357</v>
      </c>
      <c r="B13" s="153">
        <f>[5]!s_pq_pctchange(A13,"华融行业周报!C11","华融行业周报!E11")</f>
        <v>0</v>
      </c>
      <c r="C13" s="153">
        <f>[5]!s_pq_volume(A13,"华融行业周报!C11","华融行业周报!E11")</f>
        <v>0</v>
      </c>
      <c r="E13" s="71" t="s">
        <v>346</v>
      </c>
      <c r="F13" s="155">
        <v>43.71</v>
      </c>
      <c r="G13" s="155">
        <v>109000</v>
      </c>
    </row>
    <row r="14" spans="1:7">
      <c r="A14" s="71" t="s">
        <v>358</v>
      </c>
      <c r="B14" s="153">
        <f>[5]!s_pq_pctchange(A14,"华融行业周报!C11","华融行业周报!E11")</f>
        <v>0</v>
      </c>
      <c r="C14" s="153">
        <f>[5]!s_pq_volume(A14,"华融行业周报!C11","华融行业周报!E11")</f>
        <v>0</v>
      </c>
      <c r="E14" s="71" t="s">
        <v>347</v>
      </c>
      <c r="F14" s="155">
        <v>8.61</v>
      </c>
      <c r="G14" s="155">
        <v>856000</v>
      </c>
    </row>
    <row r="15" spans="1:7">
      <c r="A15" s="71" t="s">
        <v>359</v>
      </c>
      <c r="B15" s="153">
        <f>[5]!s_pq_pctchange(A15,"华融行业周报!C11","华融行业周报!E11")</f>
        <v>0</v>
      </c>
      <c r="C15" s="153">
        <f>[5]!s_pq_volume(A15,"华融行业周报!C11","华融行业周报!E11")</f>
        <v>0</v>
      </c>
      <c r="E15" s="71" t="s">
        <v>348</v>
      </c>
      <c r="F15" s="155">
        <v>0</v>
      </c>
      <c r="G15" s="155">
        <v>0</v>
      </c>
    </row>
    <row r="16" spans="1:7">
      <c r="A16" s="71" t="s">
        <v>360</v>
      </c>
      <c r="B16" s="153">
        <f>[5]!s_pq_pctchange(A16,"华融行业周报!C11","华融行业周报!E11")</f>
        <v>0</v>
      </c>
      <c r="C16" s="153">
        <f>[5]!s_pq_volume(A16,"华融行业周报!C11","华融行业周报!E11")</f>
        <v>0</v>
      </c>
      <c r="E16" s="71" t="s">
        <v>349</v>
      </c>
      <c r="F16" s="155">
        <v>0</v>
      </c>
      <c r="G16" s="155">
        <v>0</v>
      </c>
    </row>
    <row r="17" spans="1:6">
      <c r="A17" s="71" t="s">
        <v>361</v>
      </c>
      <c r="B17" s="153">
        <f>[5]!s_pq_pctchange(A17,"华融行业周报!C11","华融行业周报!E11")</f>
        <v>0</v>
      </c>
      <c r="C17" s="153">
        <f>[5]!s_pq_volume(A17,"华融行业周报!C11","华融行业周报!E11")</f>
        <v>0</v>
      </c>
      <c r="E17" s="129" t="s">
        <v>363</v>
      </c>
      <c r="F17" s="154"/>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2" t="s">
        <v>0</v>
      </c>
      <c r="B8" s="172"/>
      <c r="C8" s="172"/>
      <c r="D8" s="172"/>
      <c r="E8" s="172"/>
      <c r="F8" s="172" t="s">
        <v>7</v>
      </c>
      <c r="G8" s="172"/>
      <c r="H8" s="172"/>
      <c r="I8" s="172"/>
      <c r="J8" s="172"/>
    </row>
    <row r="9" spans="1:10" ht="31.5" customHeight="1">
      <c r="A9" s="29" t="s">
        <v>1</v>
      </c>
      <c r="B9" s="173" t="s">
        <v>8</v>
      </c>
      <c r="C9" s="174"/>
      <c r="D9" s="174"/>
      <c r="E9" s="175"/>
      <c r="F9" s="29" t="s">
        <v>16</v>
      </c>
      <c r="G9" s="176" t="s">
        <v>9</v>
      </c>
      <c r="H9" s="176"/>
      <c r="I9" s="176"/>
      <c r="J9" s="176"/>
    </row>
    <row r="10" spans="1:10" ht="31.5" customHeight="1">
      <c r="A10" s="29" t="s">
        <v>10</v>
      </c>
      <c r="B10" s="176" t="s">
        <v>11</v>
      </c>
      <c r="C10" s="176"/>
      <c r="D10" s="176"/>
      <c r="E10" s="176"/>
      <c r="F10" s="29" t="s">
        <v>2</v>
      </c>
      <c r="G10" s="176" t="s">
        <v>4</v>
      </c>
      <c r="H10" s="176"/>
      <c r="I10" s="176"/>
      <c r="J10" s="176"/>
    </row>
    <row r="11" spans="1:10" ht="31.5" customHeight="1">
      <c r="A11" s="29" t="s">
        <v>12</v>
      </c>
      <c r="B11" s="176" t="s">
        <v>13</v>
      </c>
      <c r="C11" s="176"/>
      <c r="D11" s="176"/>
      <c r="E11" s="176"/>
      <c r="F11" s="29" t="s">
        <v>17</v>
      </c>
      <c r="G11" s="176" t="s">
        <v>5</v>
      </c>
      <c r="H11" s="176"/>
      <c r="I11" s="176"/>
      <c r="J11" s="176"/>
    </row>
    <row r="12" spans="1:10" ht="31.5" customHeight="1">
      <c r="A12" s="29" t="s">
        <v>14</v>
      </c>
      <c r="B12" s="176" t="s">
        <v>15</v>
      </c>
      <c r="C12" s="176"/>
      <c r="D12" s="176"/>
      <c r="E12" s="176"/>
      <c r="F12" s="29"/>
      <c r="G12" s="177"/>
      <c r="H12" s="177"/>
      <c r="I12" s="177"/>
      <c r="J12" s="177"/>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1"/>
      <c r="B15" s="161"/>
      <c r="C15" s="161"/>
      <c r="D15" s="161"/>
      <c r="E15" s="161"/>
      <c r="F15" s="161"/>
      <c r="G15" s="161"/>
    </row>
    <row r="16" spans="1:10" ht="12" customHeight="1">
      <c r="A16" s="161"/>
      <c r="B16" s="161"/>
      <c r="C16" s="161"/>
      <c r="D16" s="161"/>
      <c r="E16" s="161"/>
      <c r="F16" s="161"/>
      <c r="G16" s="161"/>
    </row>
    <row r="17" spans="1:7" ht="14.25" customHeight="1">
      <c r="A17" s="161"/>
      <c r="B17" s="161"/>
      <c r="C17" s="161"/>
      <c r="D17" s="161"/>
      <c r="E17" s="161"/>
      <c r="F17" s="161"/>
      <c r="G17" s="161"/>
    </row>
    <row r="18" spans="1:7" ht="14.25" customHeight="1">
      <c r="A18" s="161"/>
      <c r="B18" s="161"/>
      <c r="C18" s="161"/>
      <c r="D18" s="161"/>
      <c r="E18" s="161"/>
      <c r="F18" s="161"/>
      <c r="G18" s="161"/>
    </row>
    <row r="19" spans="1:7">
      <c r="A19" s="161"/>
      <c r="B19" s="161"/>
      <c r="C19" s="161"/>
      <c r="D19" s="161"/>
      <c r="E19" s="161"/>
      <c r="F19" s="161"/>
      <c r="G19" s="161"/>
    </row>
    <row r="20" spans="1:7" ht="6.75" customHeight="1">
      <c r="A20" s="161"/>
      <c r="B20" s="161"/>
      <c r="C20" s="161"/>
      <c r="D20" s="161"/>
      <c r="E20" s="161"/>
      <c r="F20" s="161"/>
      <c r="G20" s="161"/>
    </row>
    <row r="21" spans="1:7" ht="8.25" customHeight="1">
      <c r="A21" s="161"/>
      <c r="B21" s="161"/>
      <c r="C21" s="161"/>
      <c r="D21" s="161"/>
      <c r="E21" s="161"/>
      <c r="F21" s="161"/>
      <c r="G21" s="161"/>
    </row>
    <row r="22" spans="1:7">
      <c r="A22" s="161"/>
      <c r="B22" s="161"/>
      <c r="C22" s="161"/>
      <c r="D22" s="161"/>
      <c r="E22" s="161"/>
      <c r="F22" s="161"/>
      <c r="G22" s="161"/>
    </row>
    <row r="23" spans="1:7">
      <c r="A23" s="161"/>
      <c r="B23" s="161"/>
      <c r="C23" s="161"/>
      <c r="D23" s="161"/>
      <c r="E23" s="161"/>
      <c r="F23" s="161"/>
      <c r="G23" s="161"/>
    </row>
    <row r="24" spans="1:7">
      <c r="A24" s="161"/>
      <c r="B24" s="161"/>
      <c r="C24" s="161"/>
      <c r="D24" s="161"/>
      <c r="E24" s="161"/>
      <c r="F24" s="161"/>
      <c r="G24" s="161"/>
    </row>
    <row r="25" spans="1:7">
      <c r="A25" s="161"/>
      <c r="B25" s="161"/>
      <c r="C25" s="161"/>
      <c r="D25" s="161"/>
      <c r="E25" s="161"/>
      <c r="F25" s="161"/>
      <c r="G25" s="161"/>
    </row>
    <row r="26" spans="1:7">
      <c r="A26" s="161"/>
      <c r="B26" s="161"/>
      <c r="C26" s="161"/>
      <c r="D26" s="161"/>
      <c r="E26" s="161"/>
      <c r="F26" s="161"/>
      <c r="G26" s="161"/>
    </row>
    <row r="27" spans="1:7">
      <c r="A27" s="161"/>
      <c r="B27" s="161"/>
      <c r="C27" s="161"/>
      <c r="D27" s="161"/>
      <c r="E27" s="161"/>
      <c r="F27" s="161"/>
      <c r="G27" s="161"/>
    </row>
    <row r="28" spans="1:7">
      <c r="A28" s="161"/>
      <c r="B28" s="161"/>
      <c r="C28" s="161"/>
      <c r="D28" s="161"/>
      <c r="E28" s="161"/>
      <c r="F28" s="161"/>
      <c r="G28" s="161"/>
    </row>
    <row r="29" spans="1:7">
      <c r="A29" s="161"/>
      <c r="B29" s="161"/>
      <c r="C29" s="161"/>
      <c r="D29" s="161"/>
      <c r="E29" s="161"/>
      <c r="F29" s="161"/>
      <c r="G29" s="161"/>
    </row>
    <row r="30" spans="1:7">
      <c r="A30" s="161"/>
      <c r="B30" s="161"/>
      <c r="C30" s="161"/>
      <c r="D30" s="161"/>
      <c r="E30" s="161"/>
      <c r="F30" s="161"/>
      <c r="G30" s="161"/>
    </row>
    <row r="31" spans="1:7">
      <c r="A31" s="161"/>
      <c r="B31" s="161"/>
      <c r="C31" s="161"/>
      <c r="D31" s="161"/>
      <c r="E31" s="161"/>
      <c r="F31" s="161"/>
      <c r="G31" s="161"/>
    </row>
    <row r="32" spans="1:7">
      <c r="A32" s="161"/>
      <c r="B32" s="161"/>
      <c r="C32" s="161"/>
      <c r="D32" s="161"/>
      <c r="E32" s="161"/>
      <c r="F32" s="161"/>
      <c r="G32" s="161"/>
    </row>
    <row r="33" spans="1:7">
      <c r="A33" s="161"/>
      <c r="B33" s="161"/>
      <c r="C33" s="161"/>
      <c r="D33" s="161"/>
      <c r="E33" s="161"/>
      <c r="F33" s="161"/>
      <c r="G33" s="161"/>
    </row>
    <row r="34" spans="1:7">
      <c r="A34" s="161"/>
      <c r="B34" s="161"/>
      <c r="C34" s="161"/>
      <c r="D34" s="161"/>
      <c r="E34" s="161"/>
      <c r="F34" s="161"/>
      <c r="G34" s="161"/>
    </row>
    <row r="35" spans="1:7">
      <c r="A35" s="161"/>
      <c r="B35" s="161"/>
      <c r="C35" s="161"/>
      <c r="D35" s="161"/>
      <c r="E35" s="161"/>
      <c r="F35" s="161"/>
      <c r="G35" s="161"/>
    </row>
    <row r="36" spans="1:7">
      <c r="A36" s="161"/>
      <c r="B36" s="161"/>
      <c r="C36" s="161"/>
      <c r="D36" s="161"/>
      <c r="E36" s="161"/>
      <c r="F36" s="161"/>
      <c r="G36" s="161"/>
    </row>
    <row r="37" spans="1:7">
      <c r="A37" s="161"/>
      <c r="B37" s="161"/>
      <c r="C37" s="161"/>
      <c r="D37" s="161"/>
      <c r="E37" s="161"/>
      <c r="F37" s="161"/>
      <c r="G37" s="161"/>
    </row>
    <row r="38" spans="1:7">
      <c r="A38" s="161"/>
      <c r="B38" s="161"/>
      <c r="C38" s="161"/>
      <c r="D38" s="161"/>
      <c r="E38" s="161"/>
      <c r="F38" s="161"/>
      <c r="G38" s="161"/>
    </row>
    <row r="39" spans="1:7">
      <c r="A39" s="161"/>
      <c r="B39" s="161"/>
      <c r="C39" s="161"/>
      <c r="D39" s="161"/>
      <c r="E39" s="161"/>
      <c r="F39" s="161"/>
      <c r="G39" s="161"/>
    </row>
    <row r="40" spans="1:7">
      <c r="A40" s="161"/>
      <c r="B40" s="161"/>
      <c r="C40" s="161"/>
      <c r="D40" s="161"/>
      <c r="E40" s="161"/>
      <c r="F40" s="161"/>
      <c r="G40" s="161"/>
    </row>
    <row r="41" spans="1:7">
      <c r="A41" s="161"/>
      <c r="B41" s="161"/>
      <c r="C41" s="161"/>
      <c r="D41" s="161"/>
      <c r="E41" s="161"/>
      <c r="F41" s="161"/>
      <c r="G41" s="161"/>
    </row>
    <row r="42" spans="1:7">
      <c r="A42" s="161"/>
      <c r="B42" s="161"/>
      <c r="C42" s="161"/>
      <c r="D42" s="161"/>
      <c r="E42" s="161"/>
      <c r="F42" s="161"/>
      <c r="G42" s="161"/>
    </row>
    <row r="43" spans="1:7">
      <c r="A43" s="161"/>
      <c r="B43" s="161"/>
      <c r="C43" s="161"/>
      <c r="D43" s="161"/>
      <c r="E43" s="161"/>
      <c r="F43" s="161"/>
      <c r="G43" s="16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R5" sqref="R5"/>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383</v>
      </c>
      <c r="J2" s="151" t="s">
        <v>86</v>
      </c>
      <c r="K2" s="151" t="s">
        <v>383</v>
      </c>
      <c r="L2" s="151" t="s">
        <v>86</v>
      </c>
      <c r="M2" s="48" t="s">
        <v>20</v>
      </c>
      <c r="N2" s="48" t="s">
        <v>339</v>
      </c>
    </row>
    <row r="3" spans="1:18">
      <c r="H3" s="152"/>
      <c r="I3" s="152" t="s">
        <v>384</v>
      </c>
      <c r="J3" s="152" t="s">
        <v>87</v>
      </c>
      <c r="K3" s="152" t="s">
        <v>384</v>
      </c>
      <c r="L3" s="152" t="s">
        <v>87</v>
      </c>
      <c r="M3" s="68" t="s">
        <v>37</v>
      </c>
      <c r="N3" s="68" t="s">
        <v>205</v>
      </c>
      <c r="P3" s="59" t="s">
        <v>27</v>
      </c>
      <c r="Q3" s="59" t="s">
        <v>28</v>
      </c>
      <c r="R3" s="48" t="s">
        <v>26</v>
      </c>
    </row>
    <row r="4" spans="1:18">
      <c r="H4" s="94" t="s">
        <v>382</v>
      </c>
      <c r="I4" s="94" t="s">
        <v>385</v>
      </c>
      <c r="J4" s="94" t="s">
        <v>385</v>
      </c>
      <c r="K4" s="94" t="s">
        <v>386</v>
      </c>
      <c r="L4" s="94" t="s">
        <v>386</v>
      </c>
      <c r="M4" s="110" t="s">
        <v>19</v>
      </c>
      <c r="N4" s="110" t="s">
        <v>19</v>
      </c>
      <c r="O4" s="54"/>
      <c r="P4" s="55" t="s">
        <v>21</v>
      </c>
      <c r="Q4" s="58" t="s">
        <v>22</v>
      </c>
      <c r="R4" s="91">
        <f>[5]!s_pq_pctchange(Q4,$Q$18,$Q$19)</f>
        <v>4.7458673806936469</v>
      </c>
    </row>
    <row r="5" spans="1:18">
      <c r="A5" s="53" t="s">
        <v>335</v>
      </c>
      <c r="H5" s="95">
        <v>41526</v>
      </c>
      <c r="I5" s="103">
        <v>2440.6089999999999</v>
      </c>
      <c r="J5" s="103">
        <v>5607.2563</v>
      </c>
      <c r="K5" s="103">
        <v>3.5129199999999998</v>
      </c>
      <c r="L5" s="103">
        <v>-0.48281600000000002</v>
      </c>
      <c r="M5" s="49">
        <f>I5/$I$5-1</f>
        <v>0</v>
      </c>
      <c r="N5" s="49">
        <f>J5/$J$5-1</f>
        <v>0</v>
      </c>
      <c r="O5" s="54"/>
      <c r="P5" s="110" t="s">
        <v>204</v>
      </c>
      <c r="Q5" s="58" t="s">
        <v>203</v>
      </c>
      <c r="R5" s="91">
        <f>[5]!s_pq_pctchange(Q5,$Q$18,$Q$19)</f>
        <v>4.4117976826107741</v>
      </c>
    </row>
    <row r="6" spans="1:18">
      <c r="H6" s="95">
        <v>41527</v>
      </c>
      <c r="I6" s="103">
        <v>2474.8939999999998</v>
      </c>
      <c r="J6" s="103">
        <v>5571.7969000000003</v>
      </c>
      <c r="K6" s="103">
        <v>1.4047719999999999</v>
      </c>
      <c r="L6" s="103">
        <v>-0.63238399999999995</v>
      </c>
      <c r="M6" s="49">
        <f t="shared" ref="M6:M69" si="0">I6/$I$5-1</f>
        <v>1.4047723334626561E-2</v>
      </c>
      <c r="N6" s="49">
        <f t="shared" ref="N6:N69" si="1">J6/$J$5-1</f>
        <v>-6.3238414837573087E-3</v>
      </c>
      <c r="O6" s="54"/>
      <c r="P6" s="110" t="s">
        <v>187</v>
      </c>
      <c r="Q6" s="58" t="s">
        <v>188</v>
      </c>
      <c r="R6" s="91">
        <f>[5]!s_pq_pctchange(Q6,$Q$18,$Q$19)</f>
        <v>4.6459451943832164</v>
      </c>
    </row>
    <row r="7" spans="1:18">
      <c r="H7" s="95">
        <v>41528</v>
      </c>
      <c r="I7" s="103">
        <v>2482.8890000000001</v>
      </c>
      <c r="J7" s="103">
        <v>5526.0047999999997</v>
      </c>
      <c r="K7" s="103">
        <v>0.323044</v>
      </c>
      <c r="L7" s="103">
        <v>-0.821855</v>
      </c>
      <c r="M7" s="49">
        <f t="shared" si="0"/>
        <v>1.7323545066006085E-2</v>
      </c>
      <c r="N7" s="49">
        <f t="shared" si="1"/>
        <v>-1.4490420207829646E-2</v>
      </c>
      <c r="O7" s="54"/>
      <c r="P7" s="55" t="s">
        <v>189</v>
      </c>
      <c r="Q7" s="58" t="s">
        <v>190</v>
      </c>
      <c r="R7" s="91">
        <f>[5]!s_pq_pctchange(Q7,$Q$18,$Q$19)</f>
        <v>4.239922895335968</v>
      </c>
    </row>
    <row r="8" spans="1:18">
      <c r="H8" s="95">
        <v>41529</v>
      </c>
      <c r="I8" s="103">
        <v>2507.4549999999999</v>
      </c>
      <c r="J8" s="103">
        <v>5538.9567999999999</v>
      </c>
      <c r="K8" s="103">
        <v>0.98941199999999996</v>
      </c>
      <c r="L8" s="103">
        <v>0.23438300000000001</v>
      </c>
      <c r="M8" s="49">
        <f t="shared" si="0"/>
        <v>2.7389065597971607E-2</v>
      </c>
      <c r="N8" s="49">
        <f t="shared" si="1"/>
        <v>-1.2180556112621477E-2</v>
      </c>
      <c r="O8" s="54"/>
      <c r="P8" s="55" t="s">
        <v>192</v>
      </c>
      <c r="Q8" s="58" t="s">
        <v>191</v>
      </c>
      <c r="R8" s="91">
        <f>[5]!s_pq_pctchange(Q8,$Q$18,$Q$19)</f>
        <v>3.3584648626805214</v>
      </c>
    </row>
    <row r="9" spans="1:18">
      <c r="H9" s="95">
        <v>41530</v>
      </c>
      <c r="I9" s="103">
        <v>2488.902</v>
      </c>
      <c r="J9" s="103">
        <v>5588.5915000000005</v>
      </c>
      <c r="K9" s="103">
        <v>-0.73991399999999996</v>
      </c>
      <c r="L9" s="103">
        <v>0.89610199999999995</v>
      </c>
      <c r="M9" s="49">
        <f t="shared" si="0"/>
        <v>1.9787274405691502E-2</v>
      </c>
      <c r="N9" s="49">
        <f t="shared" si="1"/>
        <v>-3.3286867946449306E-3</v>
      </c>
      <c r="O9" s="54"/>
      <c r="P9" s="55" t="s">
        <v>194</v>
      </c>
      <c r="Q9" s="58" t="s">
        <v>193</v>
      </c>
      <c r="R9" s="91">
        <f>[5]!s_pq_pctchange(Q9,$Q$18,$Q$19)</f>
        <v>3.4897075628132379</v>
      </c>
    </row>
    <row r="10" spans="1:18">
      <c r="H10" s="95">
        <v>41533</v>
      </c>
      <c r="I10" s="103">
        <v>2478.39</v>
      </c>
      <c r="J10" s="103">
        <v>5640.3906999999999</v>
      </c>
      <c r="K10" s="103">
        <v>-0.42235499999999998</v>
      </c>
      <c r="L10" s="103">
        <v>0.92687399999999998</v>
      </c>
      <c r="M10" s="49">
        <f t="shared" si="0"/>
        <v>1.5480152699592686E-2</v>
      </c>
      <c r="N10" s="49">
        <f t="shared" si="1"/>
        <v>5.9092001911880132E-3</v>
      </c>
      <c r="O10" s="54"/>
      <c r="P10" s="55" t="s">
        <v>196</v>
      </c>
      <c r="Q10" s="58" t="s">
        <v>195</v>
      </c>
      <c r="R10" s="91">
        <f>[5]!s_pq_pctchange(Q10,$Q$18,$Q$19)</f>
        <v>5.4716738210342619</v>
      </c>
    </row>
    <row r="11" spans="1:18">
      <c r="H11" s="95">
        <v>41534</v>
      </c>
      <c r="I11" s="103">
        <v>2427.3220000000001</v>
      </c>
      <c r="J11" s="103">
        <v>5571.4034000000001</v>
      </c>
      <c r="K11" s="103">
        <v>-2.0605310000000001</v>
      </c>
      <c r="L11" s="103">
        <v>-1.2230939999999999</v>
      </c>
      <c r="M11" s="49">
        <f t="shared" si="0"/>
        <v>-5.4441330012303668E-3</v>
      </c>
      <c r="N11" s="49">
        <f t="shared" si="1"/>
        <v>-6.3940184078976614E-3</v>
      </c>
      <c r="O11" s="54"/>
      <c r="P11" s="55" t="s">
        <v>198</v>
      </c>
      <c r="Q11" s="58" t="s">
        <v>197</v>
      </c>
      <c r="R11" s="91">
        <f>[5]!s_pq_pctchange(Q11,$Q$18,$Q$19)</f>
        <v>5.9099610333296582</v>
      </c>
    </row>
    <row r="12" spans="1:18">
      <c r="H12" s="95">
        <v>41535</v>
      </c>
      <c r="I12" s="103">
        <v>2432.5100000000002</v>
      </c>
      <c r="J12" s="103">
        <v>5646.2241000000004</v>
      </c>
      <c r="K12" s="103">
        <v>0.21373300000000001</v>
      </c>
      <c r="L12" s="103">
        <v>1.3429420000000001</v>
      </c>
      <c r="M12" s="49">
        <f t="shared" si="0"/>
        <v>-3.3184340465841622E-3</v>
      </c>
      <c r="N12" s="49">
        <f t="shared" si="1"/>
        <v>6.9495307357361202E-3</v>
      </c>
      <c r="O12" s="54"/>
      <c r="P12" s="55" t="s">
        <v>200</v>
      </c>
      <c r="Q12" s="58" t="s">
        <v>199</v>
      </c>
      <c r="R12" s="91">
        <f>[5]!s_pq_pctchange(Q12,$Q$18,$Q$19)</f>
        <v>5.7123613694705533</v>
      </c>
    </row>
    <row r="13" spans="1:18">
      <c r="H13" s="95">
        <v>41540</v>
      </c>
      <c r="I13" s="103">
        <v>2472.288</v>
      </c>
      <c r="J13" s="103">
        <v>5770.7807000000003</v>
      </c>
      <c r="K13" s="103">
        <v>1.6352660000000001</v>
      </c>
      <c r="L13" s="103">
        <v>2.206016</v>
      </c>
      <c r="M13" s="49">
        <f t="shared" si="0"/>
        <v>1.2979957051703073E-2</v>
      </c>
      <c r="N13" s="49">
        <f t="shared" si="1"/>
        <v>2.916299723984439E-2</v>
      </c>
      <c r="O13" s="54"/>
      <c r="P13" s="55" t="s">
        <v>202</v>
      </c>
      <c r="Q13" s="58" t="s">
        <v>201</v>
      </c>
      <c r="R13" s="91">
        <f>[5]!s_pq_pctchange(Q13,$Q$18,$Q$19)</f>
        <v>3.8427922839825879</v>
      </c>
    </row>
    <row r="14" spans="1:18">
      <c r="H14" s="95">
        <v>41541</v>
      </c>
      <c r="I14" s="103">
        <v>2443.8850000000002</v>
      </c>
      <c r="J14" s="103">
        <v>5784.7884999999997</v>
      </c>
      <c r="K14" s="103">
        <v>-1.148855</v>
      </c>
      <c r="L14" s="103">
        <v>0.24273700000000001</v>
      </c>
      <c r="M14" s="49">
        <f t="shared" si="0"/>
        <v>1.3422879289555212E-3</v>
      </c>
      <c r="N14" s="49">
        <f t="shared" si="1"/>
        <v>3.1661153066964154E-2</v>
      </c>
      <c r="O14" s="54"/>
      <c r="Q14" s="58"/>
      <c r="R14" s="91"/>
    </row>
    <row r="15" spans="1:18">
      <c r="H15" s="95">
        <v>41542</v>
      </c>
      <c r="I15" s="103">
        <v>2429.0300000000002</v>
      </c>
      <c r="J15" s="103">
        <v>5755.4813000000004</v>
      </c>
      <c r="K15" s="103">
        <v>-0.60784400000000005</v>
      </c>
      <c r="L15" s="103">
        <v>-0.50662499999999999</v>
      </c>
      <c r="M15" s="49">
        <f t="shared" si="0"/>
        <v>-4.7443076707492926E-3</v>
      </c>
      <c r="N15" s="49">
        <f t="shared" si="1"/>
        <v>2.6434497028430926E-2</v>
      </c>
      <c r="O15" s="54"/>
    </row>
    <row r="16" spans="1:18">
      <c r="H16" s="95">
        <v>41543</v>
      </c>
      <c r="I16" s="103">
        <v>2384.4430000000002</v>
      </c>
      <c r="J16" s="103">
        <v>5817.5448999999999</v>
      </c>
      <c r="K16" s="103">
        <v>-1.8355889999999999</v>
      </c>
      <c r="L16" s="103">
        <v>1.0783389999999999</v>
      </c>
      <c r="M16" s="49">
        <f t="shared" si="0"/>
        <v>-2.3013108613464839E-2</v>
      </c>
      <c r="N16" s="49">
        <f t="shared" si="1"/>
        <v>3.7502940609295932E-2</v>
      </c>
      <c r="O16" s="54"/>
    </row>
    <row r="17" spans="1:18">
      <c r="H17" s="95">
        <v>41544</v>
      </c>
      <c r="I17" s="103">
        <v>2394.971</v>
      </c>
      <c r="J17" s="103">
        <v>5922.9530000000004</v>
      </c>
      <c r="K17" s="103">
        <v>0.441529</v>
      </c>
      <c r="L17" s="103">
        <v>1.8119000000000001</v>
      </c>
      <c r="M17" s="49">
        <f t="shared" si="0"/>
        <v>-1.8699431166565361E-2</v>
      </c>
      <c r="N17" s="49">
        <f t="shared" si="1"/>
        <v>5.6301457095870644E-2</v>
      </c>
      <c r="O17" s="54"/>
      <c r="P17" s="54"/>
    </row>
    <row r="18" spans="1:18">
      <c r="H18" s="95">
        <v>41547</v>
      </c>
      <c r="I18" s="103">
        <v>2409.0369999999998</v>
      </c>
      <c r="J18" s="103">
        <v>5950.8238000000001</v>
      </c>
      <c r="K18" s="103">
        <v>0.587314</v>
      </c>
      <c r="L18" s="103">
        <v>0.47055599999999997</v>
      </c>
      <c r="M18" s="49">
        <f t="shared" si="0"/>
        <v>-1.2936115535098103E-2</v>
      </c>
      <c r="N18" s="49">
        <f t="shared" si="1"/>
        <v>6.1271945068749556E-2</v>
      </c>
      <c r="O18" s="54"/>
      <c r="P18" s="55" t="s">
        <v>24</v>
      </c>
      <c r="Q18" s="60">
        <f>Q19-4</f>
        <v>41883</v>
      </c>
      <c r="R18"/>
    </row>
    <row r="19" spans="1:18">
      <c r="H19" s="95">
        <v>41555</v>
      </c>
      <c r="I19" s="103">
        <v>2441.8110000000001</v>
      </c>
      <c r="J19" s="103">
        <v>5964.3227999999999</v>
      </c>
      <c r="K19" s="103">
        <v>1.3604609999999999</v>
      </c>
      <c r="L19" s="103">
        <v>0.22684299999999999</v>
      </c>
      <c r="M19" s="49">
        <f t="shared" si="0"/>
        <v>4.9250002765721668E-4</v>
      </c>
      <c r="N19" s="49">
        <f t="shared" si="1"/>
        <v>6.3679361330424733E-2</v>
      </c>
      <c r="O19" s="54"/>
      <c r="P19" s="55" t="s">
        <v>25</v>
      </c>
      <c r="Q19" s="60">
        <f>华融行业周报!E11</f>
        <v>41887</v>
      </c>
      <c r="R19"/>
    </row>
    <row r="20" spans="1:18">
      <c r="H20" s="95">
        <v>41556</v>
      </c>
      <c r="I20" s="103">
        <v>2453.5830000000001</v>
      </c>
      <c r="J20" s="103">
        <v>5994.3532999999998</v>
      </c>
      <c r="K20" s="103">
        <v>0.482101</v>
      </c>
      <c r="L20" s="103">
        <v>0.50350200000000001</v>
      </c>
      <c r="M20" s="49">
        <f t="shared" si="0"/>
        <v>5.3158863218156771E-3</v>
      </c>
      <c r="N20" s="49">
        <f t="shared" si="1"/>
        <v>6.9035010937523955E-2</v>
      </c>
      <c r="O20" s="54"/>
      <c r="P20" s="54"/>
      <c r="Q20" s="60"/>
    </row>
    <row r="21" spans="1:18">
      <c r="H21" s="95">
        <v>41557</v>
      </c>
      <c r="I21" s="103">
        <v>2429.317</v>
      </c>
      <c r="J21" s="103">
        <v>5919.0832</v>
      </c>
      <c r="K21" s="103">
        <v>-0.98900299999999997</v>
      </c>
      <c r="L21" s="103">
        <v>-1.2556830000000001</v>
      </c>
      <c r="M21" s="49">
        <f t="shared" si="0"/>
        <v>-4.6267140701357068E-3</v>
      </c>
      <c r="N21" s="49">
        <f t="shared" si="1"/>
        <v>5.5611315644694237E-2</v>
      </c>
      <c r="O21" s="54"/>
      <c r="P21" s="54"/>
    </row>
    <row r="22" spans="1:18">
      <c r="A22" s="87" t="s">
        <v>31</v>
      </c>
      <c r="H22" s="95">
        <v>41558</v>
      </c>
      <c r="I22" s="103">
        <v>2468.5079999999998</v>
      </c>
      <c r="J22" s="103">
        <v>5990.3293999999996</v>
      </c>
      <c r="K22" s="103">
        <v>1.6132519999999999</v>
      </c>
      <c r="L22" s="103">
        <v>1.20367</v>
      </c>
      <c r="M22" s="49">
        <f t="shared" si="0"/>
        <v>1.1431163287523693E-2</v>
      </c>
      <c r="N22" s="49">
        <f t="shared" si="1"/>
        <v>6.8317387239816396E-2</v>
      </c>
      <c r="O22" s="54"/>
      <c r="P22" s="59" t="s">
        <v>58</v>
      </c>
      <c r="Q22" s="59" t="s">
        <v>59</v>
      </c>
      <c r="R22" s="48" t="s">
        <v>60</v>
      </c>
    </row>
    <row r="23" spans="1:18">
      <c r="H23" s="95">
        <v>41561</v>
      </c>
      <c r="I23" s="103">
        <v>2472.5419999999999</v>
      </c>
      <c r="J23" s="103">
        <v>5983.9727000000003</v>
      </c>
      <c r="K23" s="103">
        <v>0.16341900000000001</v>
      </c>
      <c r="L23" s="103">
        <v>-0.106116</v>
      </c>
      <c r="M23" s="49">
        <f t="shared" si="0"/>
        <v>1.3084029436915223E-2</v>
      </c>
      <c r="N23" s="49">
        <f t="shared" si="1"/>
        <v>6.7183731194880414E-2</v>
      </c>
      <c r="O23" s="54"/>
      <c r="P23" s="55" t="s">
        <v>23</v>
      </c>
      <c r="Q23" s="58" t="s">
        <v>88</v>
      </c>
      <c r="R23" s="91">
        <f>[5]!s_pq_pctchange(P23,$Q$18,$Q$19)</f>
        <v>5.1809055489088651</v>
      </c>
    </row>
    <row r="24" spans="1:18">
      <c r="A24" s="53" t="s">
        <v>29</v>
      </c>
      <c r="H24" s="95">
        <v>41562</v>
      </c>
      <c r="I24" s="103">
        <v>2467.5169999999998</v>
      </c>
      <c r="J24" s="103">
        <v>6070.2833000000001</v>
      </c>
      <c r="K24" s="103">
        <v>-0.203232</v>
      </c>
      <c r="L24" s="103">
        <v>1.4423630000000001</v>
      </c>
      <c r="M24" s="49">
        <f t="shared" si="0"/>
        <v>1.1025117091676639E-2</v>
      </c>
      <c r="N24" s="49">
        <f t="shared" si="1"/>
        <v>8.2576393021307037E-2</v>
      </c>
      <c r="O24" s="54"/>
      <c r="P24" s="55" t="s">
        <v>114</v>
      </c>
      <c r="Q24" s="58" t="s">
        <v>95</v>
      </c>
      <c r="R24" s="91">
        <f>[5]!s_pq_pctchange(P24,$Q$18,$Q$19)</f>
        <v>5.5570248462047944</v>
      </c>
    </row>
    <row r="25" spans="1:18">
      <c r="H25" s="95">
        <v>41563</v>
      </c>
      <c r="I25" s="103">
        <v>2421.3710000000001</v>
      </c>
      <c r="J25" s="103">
        <v>5948.1085999999996</v>
      </c>
      <c r="K25" s="103">
        <v>-1.870139</v>
      </c>
      <c r="L25" s="103">
        <v>-2.0126689999999998</v>
      </c>
      <c r="M25" s="49">
        <f t="shared" si="0"/>
        <v>-7.8824588453126898E-3</v>
      </c>
      <c r="N25" s="49">
        <f t="shared" si="1"/>
        <v>6.0787715375164808E-2</v>
      </c>
      <c r="O25" s="54"/>
      <c r="P25" s="55" t="s">
        <v>108</v>
      </c>
      <c r="Q25" s="58" t="s">
        <v>68</v>
      </c>
      <c r="R25" s="91">
        <f>[5]!s_pq_pctchange(P25,$Q$18,$Q$19)</f>
        <v>5.3494737005051363</v>
      </c>
    </row>
    <row r="26" spans="1:18">
      <c r="H26" s="95">
        <v>41564</v>
      </c>
      <c r="I26" s="103">
        <v>2413.33</v>
      </c>
      <c r="J26" s="103">
        <v>5906.9589999999998</v>
      </c>
      <c r="K26" s="103">
        <v>-0.33208500000000002</v>
      </c>
      <c r="L26" s="103">
        <v>-0.69181000000000004</v>
      </c>
      <c r="M26" s="49">
        <f t="shared" si="0"/>
        <v>-1.1177128331494313E-2</v>
      </c>
      <c r="N26" s="49">
        <f t="shared" si="1"/>
        <v>5.3449081683674793E-2</v>
      </c>
      <c r="O26" s="54"/>
      <c r="P26" s="55" t="s">
        <v>83</v>
      </c>
      <c r="Q26" s="58" t="s">
        <v>84</v>
      </c>
      <c r="R26" s="91">
        <f>[5]!s_pq_pctchange(P26,$Q$18,$Q$19)</f>
        <v>4.457280330251967</v>
      </c>
    </row>
    <row r="27" spans="1:18">
      <c r="H27" s="95">
        <v>41565</v>
      </c>
      <c r="I27" s="103">
        <v>2426.0540000000001</v>
      </c>
      <c r="J27" s="103">
        <v>5918.1374999999998</v>
      </c>
      <c r="K27" s="103">
        <v>0.52723799999999998</v>
      </c>
      <c r="L27" s="103">
        <v>0.18924299999999999</v>
      </c>
      <c r="M27" s="49">
        <f t="shared" si="0"/>
        <v>-5.963675459690565E-3</v>
      </c>
      <c r="N27" s="49">
        <f t="shared" si="1"/>
        <v>5.5442659184314458E-2</v>
      </c>
      <c r="O27" s="54"/>
      <c r="P27" s="55" t="s">
        <v>91</v>
      </c>
      <c r="Q27" s="58" t="s">
        <v>92</v>
      </c>
      <c r="R27" s="91">
        <f>[5]!s_pq_pctchange(P27,$Q$18,$Q$19)</f>
        <v>3.5989641229106084</v>
      </c>
    </row>
    <row r="28" spans="1:18">
      <c r="H28" s="95">
        <v>41568</v>
      </c>
      <c r="I28" s="103">
        <v>2471.3220000000001</v>
      </c>
      <c r="J28" s="103">
        <v>6067.3716000000004</v>
      </c>
      <c r="K28" s="103">
        <v>1.8659110000000001</v>
      </c>
      <c r="L28" s="103">
        <v>2.5216400000000001</v>
      </c>
      <c r="M28" s="49">
        <f t="shared" si="0"/>
        <v>1.2584154200857345E-2</v>
      </c>
      <c r="N28" s="49">
        <f t="shared" si="1"/>
        <v>8.205711945073757E-2</v>
      </c>
      <c r="O28" s="54"/>
      <c r="P28" s="55" t="s">
        <v>86</v>
      </c>
      <c r="Q28" s="58" t="s">
        <v>87</v>
      </c>
      <c r="R28" s="91">
        <f>[5]!s_pq_pctchange(P28,$Q$18,$Q$19)</f>
        <v>4.4117976826107741</v>
      </c>
    </row>
    <row r="29" spans="1:18">
      <c r="H29" s="95">
        <v>41569</v>
      </c>
      <c r="I29" s="103">
        <v>2445.8910000000001</v>
      </c>
      <c r="J29" s="103">
        <v>6013.0041000000001</v>
      </c>
      <c r="K29" s="103">
        <v>-1.0290440000000001</v>
      </c>
      <c r="L29" s="103">
        <v>-0.89606300000000005</v>
      </c>
      <c r="M29" s="49">
        <f t="shared" si="0"/>
        <v>2.1642139318507336E-3</v>
      </c>
      <c r="N29" s="49">
        <f t="shared" si="1"/>
        <v>7.23612009673964E-2</v>
      </c>
      <c r="O29" s="54"/>
      <c r="P29" s="55" t="s">
        <v>109</v>
      </c>
      <c r="Q29" s="58" t="s">
        <v>71</v>
      </c>
      <c r="R29" s="91">
        <f>[5]!s_pq_pctchange(P29,$Q$18,$Q$19)</f>
        <v>4.8541227512536755</v>
      </c>
    </row>
    <row r="30" spans="1:18">
      <c r="H30" s="95">
        <v>41570</v>
      </c>
      <c r="I30" s="103">
        <v>2418.491</v>
      </c>
      <c r="J30" s="103">
        <v>5889.4992000000002</v>
      </c>
      <c r="K30" s="103">
        <v>-1.1202460000000001</v>
      </c>
      <c r="L30" s="103">
        <v>-2.053963</v>
      </c>
      <c r="M30" s="49">
        <f t="shared" si="0"/>
        <v>-9.0624921894494337E-3</v>
      </c>
      <c r="N30" s="49">
        <f t="shared" si="1"/>
        <v>5.0335294999802382E-2</v>
      </c>
      <c r="O30" s="54"/>
      <c r="P30" s="55" t="s">
        <v>64</v>
      </c>
      <c r="Q30" s="58" t="s">
        <v>65</v>
      </c>
      <c r="R30" s="91">
        <f>[5]!s_pq_pctchange(P30,$Q$18,$Q$19)</f>
        <v>5.9683475750344162</v>
      </c>
    </row>
    <row r="31" spans="1:18">
      <c r="H31" s="95">
        <v>41571</v>
      </c>
      <c r="I31" s="103">
        <v>2400.511</v>
      </c>
      <c r="J31" s="103">
        <v>5862.0038000000004</v>
      </c>
      <c r="K31" s="103">
        <v>-0.74343899999999996</v>
      </c>
      <c r="L31" s="103">
        <v>-0.46685500000000002</v>
      </c>
      <c r="M31" s="49">
        <f t="shared" si="0"/>
        <v>-1.6429505914302478E-2</v>
      </c>
      <c r="N31" s="49">
        <f t="shared" si="1"/>
        <v>4.5431755990893441E-2</v>
      </c>
      <c r="O31" s="54"/>
      <c r="P31" s="55" t="s">
        <v>117</v>
      </c>
      <c r="Q31" s="58" t="s">
        <v>102</v>
      </c>
      <c r="R31" s="91">
        <f>[5]!s_pq_pctchange(P31,$Q$18,$Q$19)</f>
        <v>5.3287324153084015</v>
      </c>
    </row>
    <row r="32" spans="1:18">
      <c r="H32" s="95">
        <v>41572</v>
      </c>
      <c r="I32" s="103">
        <v>2368.5590000000002</v>
      </c>
      <c r="J32" s="103">
        <v>5702.2187000000004</v>
      </c>
      <c r="K32" s="103">
        <v>-1.3310500000000001</v>
      </c>
      <c r="L32" s="103">
        <v>-2.7257760000000002</v>
      </c>
      <c r="M32" s="49">
        <f t="shared" si="0"/>
        <v>-2.9521320293418474E-2</v>
      </c>
      <c r="N32" s="49">
        <f t="shared" si="1"/>
        <v>1.6935626787739411E-2</v>
      </c>
      <c r="O32" s="54"/>
      <c r="P32" s="55" t="s">
        <v>113</v>
      </c>
      <c r="Q32" s="58" t="s">
        <v>85</v>
      </c>
      <c r="R32" s="91">
        <f>[5]!s_pq_pctchange(P32,$Q$18,$Q$19)</f>
        <v>5.553668999309358</v>
      </c>
    </row>
    <row r="33" spans="1:18">
      <c r="H33" s="95">
        <v>41575</v>
      </c>
      <c r="I33" s="103">
        <v>2365.9540000000002</v>
      </c>
      <c r="J33" s="103">
        <v>5660.5886</v>
      </c>
      <c r="K33" s="103">
        <v>-0.109982</v>
      </c>
      <c r="L33" s="103">
        <v>-0.73006800000000005</v>
      </c>
      <c r="M33" s="49">
        <f t="shared" si="0"/>
        <v>-3.0588676842542073E-2</v>
      </c>
      <c r="N33" s="49">
        <f t="shared" si="1"/>
        <v>9.5113005624516411E-3</v>
      </c>
      <c r="O33" s="54"/>
      <c r="P33" s="55" t="s">
        <v>116</v>
      </c>
      <c r="Q33" s="58" t="s">
        <v>97</v>
      </c>
      <c r="R33" s="91">
        <f>[5]!s_pq_pctchange(P33,$Q$18,$Q$19)</f>
        <v>4.9633407742414537</v>
      </c>
    </row>
    <row r="34" spans="1:18">
      <c r="H34" s="95">
        <v>41576</v>
      </c>
      <c r="I34" s="103">
        <v>2372.0529999999999</v>
      </c>
      <c r="J34" s="103">
        <v>5552.6968999999999</v>
      </c>
      <c r="K34" s="103">
        <v>0.25778200000000001</v>
      </c>
      <c r="L34" s="103">
        <v>-1.9060159999999999</v>
      </c>
      <c r="M34" s="49">
        <f t="shared" si="0"/>
        <v>-2.8089710396052792E-2</v>
      </c>
      <c r="N34" s="49">
        <f t="shared" si="1"/>
        <v>-9.7301419947577461E-3</v>
      </c>
      <c r="O34" s="54"/>
      <c r="P34" s="55" t="s">
        <v>74</v>
      </c>
      <c r="Q34" s="58" t="s">
        <v>75</v>
      </c>
      <c r="R34" s="91">
        <f>[5]!s_pq_pctchange(P34,$Q$18,$Q$19)</f>
        <v>6.7143790776567958</v>
      </c>
    </row>
    <row r="35" spans="1:18">
      <c r="H35" s="95">
        <v>41577</v>
      </c>
      <c r="I35" s="103">
        <v>2407.471</v>
      </c>
      <c r="J35" s="103">
        <v>5628.7476999999999</v>
      </c>
      <c r="K35" s="103">
        <v>1.4931369999999999</v>
      </c>
      <c r="L35" s="103">
        <v>1.3696189999999999</v>
      </c>
      <c r="M35" s="49">
        <f t="shared" si="0"/>
        <v>-1.3577758665972217E-2</v>
      </c>
      <c r="N35" s="49">
        <f t="shared" si="1"/>
        <v>3.8327836022049588E-3</v>
      </c>
      <c r="O35" s="54"/>
      <c r="P35" s="55" t="s">
        <v>106</v>
      </c>
      <c r="Q35" s="58" t="s">
        <v>62</v>
      </c>
      <c r="R35" s="91">
        <f>[5]!s_pq_pctchange(P35,$Q$18,$Q$19)</f>
        <v>5.1312027313036079</v>
      </c>
    </row>
    <row r="36" spans="1:18">
      <c r="H36" s="95">
        <v>41578</v>
      </c>
      <c r="I36" s="103">
        <v>2373.7179999999998</v>
      </c>
      <c r="J36" s="103">
        <v>5535.0907999999999</v>
      </c>
      <c r="K36" s="103">
        <v>-1.4020109999999999</v>
      </c>
      <c r="L36" s="103">
        <v>-1.6639029999999999</v>
      </c>
      <c r="M36" s="49">
        <f t="shared" si="0"/>
        <v>-2.7407503618973816E-2</v>
      </c>
      <c r="N36" s="49">
        <f t="shared" si="1"/>
        <v>-1.2870019870502403E-2</v>
      </c>
      <c r="O36" s="54"/>
      <c r="P36" s="55" t="s">
        <v>66</v>
      </c>
      <c r="Q36" s="58" t="s">
        <v>67</v>
      </c>
      <c r="R36" s="91">
        <f>[5]!s_pq_pctchange(P36,$Q$18,$Q$19)</f>
        <v>4.8753064099502197</v>
      </c>
    </row>
    <row r="37" spans="1:18">
      <c r="H37" s="95">
        <v>41579</v>
      </c>
      <c r="I37" s="103">
        <v>2384.96</v>
      </c>
      <c r="J37" s="103">
        <v>5553.5380999999998</v>
      </c>
      <c r="K37" s="103">
        <v>0.473603</v>
      </c>
      <c r="L37" s="103">
        <v>0.33327899999999999</v>
      </c>
      <c r="M37" s="49">
        <f t="shared" si="0"/>
        <v>-2.2801276238840318E-2</v>
      </c>
      <c r="N37" s="49">
        <f t="shared" si="1"/>
        <v>-9.5801221000010317E-3</v>
      </c>
      <c r="O37" s="54"/>
      <c r="P37" s="55" t="s">
        <v>69</v>
      </c>
      <c r="Q37" s="58" t="s">
        <v>70</v>
      </c>
      <c r="R37" s="91">
        <f>[5]!s_pq_pctchange(P37,$Q$18,$Q$19)</f>
        <v>5.4151356375772064</v>
      </c>
    </row>
    <row r="38" spans="1:18">
      <c r="H38" s="95">
        <v>41582</v>
      </c>
      <c r="I38" s="103">
        <v>2380.4540000000002</v>
      </c>
      <c r="J38" s="103">
        <v>5519.5877</v>
      </c>
      <c r="K38" s="103">
        <v>-0.18893399999999999</v>
      </c>
      <c r="L38" s="103">
        <v>-0.61132900000000001</v>
      </c>
      <c r="M38" s="49">
        <f t="shared" si="0"/>
        <v>-2.4647536741854048E-2</v>
      </c>
      <c r="N38" s="49">
        <f t="shared" si="1"/>
        <v>-1.5634848009355329E-2</v>
      </c>
      <c r="O38" s="54"/>
      <c r="P38" s="55" t="s">
        <v>93</v>
      </c>
      <c r="Q38" s="58" t="s">
        <v>94</v>
      </c>
      <c r="R38" s="91">
        <f>[5]!s_pq_pctchange(P38,$Q$18,$Q$19)</f>
        <v>5.3187306636950593</v>
      </c>
    </row>
    <row r="39" spans="1:18">
      <c r="H39" s="95">
        <v>41583</v>
      </c>
      <c r="I39" s="103">
        <v>2383.7689999999998</v>
      </c>
      <c r="J39" s="103">
        <v>5540.3759</v>
      </c>
      <c r="K39" s="103">
        <v>0.13925899999999999</v>
      </c>
      <c r="L39" s="103">
        <v>0.37662600000000002</v>
      </c>
      <c r="M39" s="49">
        <f t="shared" si="0"/>
        <v>-2.3289269194696982E-2</v>
      </c>
      <c r="N39" s="49">
        <f t="shared" si="1"/>
        <v>-1.1927473334864325E-2</v>
      </c>
      <c r="O39" s="54"/>
      <c r="P39" s="55" t="s">
        <v>111</v>
      </c>
      <c r="Q39" s="58" t="s">
        <v>79</v>
      </c>
      <c r="R39" s="91">
        <f>[5]!s_pq_pctchange(P39,$Q$18,$Q$19)</f>
        <v>5.2600036301585051</v>
      </c>
    </row>
    <row r="40" spans="1:18">
      <c r="H40" s="95">
        <v>41584</v>
      </c>
      <c r="I40" s="103">
        <v>2353.5680000000002</v>
      </c>
      <c r="J40" s="103">
        <v>5464.8157000000001</v>
      </c>
      <c r="K40" s="103">
        <v>-1.2669429999999999</v>
      </c>
      <c r="L40" s="103">
        <v>-1.36381</v>
      </c>
      <c r="M40" s="49">
        <f t="shared" si="0"/>
        <v>-3.5663639689929694E-2</v>
      </c>
      <c r="N40" s="49">
        <f t="shared" si="1"/>
        <v>-2.5402905160586298E-2</v>
      </c>
      <c r="O40" s="54"/>
      <c r="P40" s="55" t="s">
        <v>107</v>
      </c>
      <c r="Q40" s="58" t="s">
        <v>63</v>
      </c>
      <c r="R40" s="91">
        <f>[5]!s_pq_pctchange(P40,$Q$18,$Q$19)</f>
        <v>6.0164141762521606</v>
      </c>
    </row>
    <row r="41" spans="1:18">
      <c r="A41" s="87" t="s">
        <v>31</v>
      </c>
      <c r="H41" s="95">
        <v>41585</v>
      </c>
      <c r="I41" s="103">
        <v>2340.5520000000001</v>
      </c>
      <c r="J41" s="103">
        <v>5368.5895</v>
      </c>
      <c r="K41" s="103">
        <v>-0.553033</v>
      </c>
      <c r="L41" s="103">
        <v>-1.760832</v>
      </c>
      <c r="M41" s="49">
        <f t="shared" si="0"/>
        <v>-4.0996734831347359E-2</v>
      </c>
      <c r="N41" s="49">
        <f t="shared" si="1"/>
        <v>-4.2563918471142492E-2</v>
      </c>
      <c r="O41" s="54"/>
      <c r="P41" s="55" t="s">
        <v>89</v>
      </c>
      <c r="Q41" s="58" t="s">
        <v>90</v>
      </c>
      <c r="R41" s="91">
        <f>[5]!s_pq_pctchange(P41,$Q$18,$Q$19)</f>
        <v>3.8881087432694139</v>
      </c>
    </row>
    <row r="42" spans="1:18">
      <c r="H42" s="95">
        <v>41586</v>
      </c>
      <c r="I42" s="103">
        <v>2307.9450000000002</v>
      </c>
      <c r="J42" s="103">
        <v>5292.5973000000004</v>
      </c>
      <c r="K42" s="103">
        <v>-1.393133</v>
      </c>
      <c r="L42" s="103">
        <v>-1.415497</v>
      </c>
      <c r="M42" s="49">
        <f t="shared" si="0"/>
        <v>-5.4356924849494392E-2</v>
      </c>
      <c r="N42" s="49">
        <f t="shared" si="1"/>
        <v>-5.6116393324128877E-2</v>
      </c>
      <c r="O42" s="54"/>
      <c r="P42" s="55" t="s">
        <v>81</v>
      </c>
      <c r="Q42" s="58" t="s">
        <v>82</v>
      </c>
      <c r="R42" s="91">
        <f>[5]!s_pq_pctchange(P42,$Q$18,$Q$19)</f>
        <v>4.9421735995154537</v>
      </c>
    </row>
    <row r="43" spans="1:18">
      <c r="A43" s="53" t="s">
        <v>29</v>
      </c>
      <c r="H43" s="95">
        <v>41589</v>
      </c>
      <c r="I43" s="103">
        <v>2315.8890000000001</v>
      </c>
      <c r="J43" s="103">
        <v>5421.2163</v>
      </c>
      <c r="K43" s="103">
        <v>0.34420200000000001</v>
      </c>
      <c r="L43" s="103">
        <v>2.4301680000000001</v>
      </c>
      <c r="M43" s="49">
        <f t="shared" si="0"/>
        <v>-5.110199954191752E-2</v>
      </c>
      <c r="N43" s="49">
        <f t="shared" si="1"/>
        <v>-3.3178437019188878E-2</v>
      </c>
      <c r="O43" s="54"/>
      <c r="P43" s="55" t="s">
        <v>72</v>
      </c>
      <c r="Q43" s="58" t="s">
        <v>73</v>
      </c>
      <c r="R43" s="91">
        <f>[5]!s_pq_pctchange(P43,$Q$18,$Q$19)</f>
        <v>6.1921272787560211</v>
      </c>
    </row>
    <row r="44" spans="1:18">
      <c r="H44" s="95">
        <v>41590</v>
      </c>
      <c r="I44" s="103">
        <v>2340</v>
      </c>
      <c r="J44" s="103">
        <v>5507.1736000000001</v>
      </c>
      <c r="K44" s="103">
        <v>1.041112</v>
      </c>
      <c r="L44" s="103">
        <v>1.585572</v>
      </c>
      <c r="M44" s="49">
        <f t="shared" si="0"/>
        <v>-4.1222907888973537E-2</v>
      </c>
      <c r="N44" s="49">
        <f t="shared" si="1"/>
        <v>-1.7848782835198751E-2</v>
      </c>
      <c r="O44" s="54"/>
      <c r="P44" s="55" t="s">
        <v>115</v>
      </c>
      <c r="Q44" s="58" t="s">
        <v>96</v>
      </c>
      <c r="R44" s="91">
        <f>[5]!s_pq_pctchange(P44,$Q$18,$Q$19)</f>
        <v>9.302364540902829</v>
      </c>
    </row>
    <row r="45" spans="1:18">
      <c r="H45" s="95">
        <v>41591</v>
      </c>
      <c r="I45" s="103">
        <v>2288.116</v>
      </c>
      <c r="J45" s="103">
        <v>5413.2587999999996</v>
      </c>
      <c r="K45" s="103">
        <v>-2.2172649999999998</v>
      </c>
      <c r="L45" s="103">
        <v>-1.7053179999999999</v>
      </c>
      <c r="M45" s="49">
        <f t="shared" si="0"/>
        <v>-6.248153637063536E-2</v>
      </c>
      <c r="N45" s="49">
        <f t="shared" si="1"/>
        <v>-3.4597580281821694E-2</v>
      </c>
      <c r="O45" s="54"/>
      <c r="P45" s="55" t="s">
        <v>103</v>
      </c>
      <c r="Q45" s="58" t="s">
        <v>104</v>
      </c>
      <c r="R45" s="91">
        <f>[5]!s_pq_pctchange(P45,$Q$18,$Q$19)</f>
        <v>5.1832176270921293</v>
      </c>
    </row>
    <row r="46" spans="1:18">
      <c r="H46" s="95">
        <v>41592</v>
      </c>
      <c r="I46" s="103">
        <v>2304.5010000000002</v>
      </c>
      <c r="J46" s="103">
        <v>5504.8760000000002</v>
      </c>
      <c r="K46" s="103">
        <v>0.71609100000000003</v>
      </c>
      <c r="L46" s="103">
        <v>1.6924589999999999</v>
      </c>
      <c r="M46" s="49">
        <f t="shared" si="0"/>
        <v>-5.5768048056857866E-2</v>
      </c>
      <c r="N46" s="49">
        <f t="shared" si="1"/>
        <v>-1.8258537602427682E-2</v>
      </c>
      <c r="O46" s="54"/>
      <c r="P46" s="55" t="s">
        <v>100</v>
      </c>
      <c r="Q46" s="58" t="s">
        <v>101</v>
      </c>
      <c r="R46" s="91">
        <f>[5]!s_pq_pctchange(P46,$Q$18,$Q$19)</f>
        <v>5.8508988405632678</v>
      </c>
    </row>
    <row r="47" spans="1:18">
      <c r="H47" s="95">
        <v>41593</v>
      </c>
      <c r="I47" s="103">
        <v>2350.7339999999999</v>
      </c>
      <c r="J47" s="103">
        <v>5560.6184000000003</v>
      </c>
      <c r="K47" s="103">
        <v>2.0062039999999999</v>
      </c>
      <c r="L47" s="103">
        <v>1.0125999999999999</v>
      </c>
      <c r="M47" s="49">
        <f t="shared" si="0"/>
        <v>-3.6824825279264339E-2</v>
      </c>
      <c r="N47" s="49">
        <f t="shared" si="1"/>
        <v>-8.3174189843969737E-3</v>
      </c>
      <c r="O47" s="54"/>
      <c r="P47" s="55" t="s">
        <v>110</v>
      </c>
      <c r="Q47" s="58" t="s">
        <v>78</v>
      </c>
      <c r="R47" s="91">
        <f>[5]!s_pq_pctchange(P47,$Q$18,$Q$19)</f>
        <v>12.114476381394867</v>
      </c>
    </row>
    <row r="48" spans="1:18">
      <c r="H48" s="95">
        <v>41596</v>
      </c>
      <c r="I48" s="103">
        <v>2428.9029999999998</v>
      </c>
      <c r="J48" s="103">
        <v>5620.5567000000001</v>
      </c>
      <c r="K48" s="103">
        <v>3.3253020000000002</v>
      </c>
      <c r="L48" s="103">
        <v>1.0779069999999999</v>
      </c>
      <c r="M48" s="49">
        <f t="shared" si="0"/>
        <v>-4.7963438633554789E-3</v>
      </c>
      <c r="N48" s="49">
        <f t="shared" si="1"/>
        <v>2.3719978699743294E-3</v>
      </c>
      <c r="O48" s="54"/>
      <c r="P48" s="55" t="s">
        <v>76</v>
      </c>
      <c r="Q48" s="58" t="s">
        <v>77</v>
      </c>
      <c r="R48" s="91">
        <f>[5]!s_pq_pctchange(P48,$Q$18,$Q$19)</f>
        <v>7.3459084308771017</v>
      </c>
    </row>
    <row r="49" spans="8:18">
      <c r="H49" s="95">
        <v>41597</v>
      </c>
      <c r="I49" s="103">
        <v>2412.163</v>
      </c>
      <c r="J49" s="103">
        <v>5607.1268</v>
      </c>
      <c r="K49" s="103">
        <v>-0.68920000000000003</v>
      </c>
      <c r="L49" s="103">
        <v>-0.23894299999999999</v>
      </c>
      <c r="M49" s="49">
        <f t="shared" si="0"/>
        <v>-1.165528767614965E-2</v>
      </c>
      <c r="N49" s="49">
        <f t="shared" si="1"/>
        <v>-2.3095074145218497E-5</v>
      </c>
      <c r="O49" s="54"/>
      <c r="P49" s="55" t="s">
        <v>98</v>
      </c>
      <c r="Q49" s="58" t="s">
        <v>99</v>
      </c>
      <c r="R49" s="91">
        <f>[5]!s_pq_pctchange(P49,$Q$18,$Q$19)</f>
        <v>6.2898765795162959</v>
      </c>
    </row>
    <row r="50" spans="8:18">
      <c r="H50" s="95">
        <v>41598</v>
      </c>
      <c r="I50" s="103">
        <v>2424.85</v>
      </c>
      <c r="J50" s="103">
        <v>5631.7712000000001</v>
      </c>
      <c r="K50" s="103">
        <v>0.52595899999999995</v>
      </c>
      <c r="L50" s="103">
        <v>0.43951899999999999</v>
      </c>
      <c r="M50" s="49">
        <f t="shared" si="0"/>
        <v>-6.4569949549477812E-3</v>
      </c>
      <c r="N50" s="49">
        <f t="shared" si="1"/>
        <v>4.3719956228860379E-3</v>
      </c>
      <c r="O50" s="54"/>
      <c r="P50" s="55" t="s">
        <v>105</v>
      </c>
      <c r="Q50" s="58" t="s">
        <v>61</v>
      </c>
      <c r="R50" s="91">
        <f>[5]!s_pq_pctchange(P50,$Q$18,$Q$19)</f>
        <v>3.154694830641791</v>
      </c>
    </row>
    <row r="51" spans="8:18">
      <c r="H51" s="95">
        <v>41599</v>
      </c>
      <c r="I51" s="103">
        <v>2409.989</v>
      </c>
      <c r="J51" s="103">
        <v>5611.3932000000004</v>
      </c>
      <c r="K51" s="103">
        <v>-0.61286300000000005</v>
      </c>
      <c r="L51" s="103">
        <v>-0.36183999999999999</v>
      </c>
      <c r="M51" s="49">
        <f t="shared" si="0"/>
        <v>-1.2546048957452816E-2</v>
      </c>
      <c r="N51" s="49">
        <f t="shared" si="1"/>
        <v>7.3777615622816484E-4</v>
      </c>
      <c r="O51" s="54"/>
      <c r="P51" s="55" t="s">
        <v>112</v>
      </c>
      <c r="Q51" s="58" t="s">
        <v>80</v>
      </c>
      <c r="R51" s="91">
        <f>[5]!s_pq_pctchange(P51,$Q$18,$Q$19)</f>
        <v>5.7391333652847099</v>
      </c>
    </row>
    <row r="52" spans="8:18">
      <c r="H52" s="95">
        <v>41600</v>
      </c>
      <c r="I52" s="103">
        <v>2397.962</v>
      </c>
      <c r="J52" s="103">
        <v>5573.6073999999999</v>
      </c>
      <c r="K52" s="103">
        <v>-0.49904799999999999</v>
      </c>
      <c r="L52" s="103">
        <v>-0.67337599999999997</v>
      </c>
      <c r="M52" s="49">
        <f t="shared" si="0"/>
        <v>-1.7473917370623426E-2</v>
      </c>
      <c r="N52" s="49">
        <f t="shared" si="1"/>
        <v>-6.0009562965759322E-3</v>
      </c>
      <c r="O52" s="54"/>
      <c r="P52" s="54"/>
      <c r="R52" s="130">
        <f>SUM(R23:R51)</f>
        <v>163.95781129094689</v>
      </c>
    </row>
    <row r="53" spans="8:18">
      <c r="H53" s="95">
        <v>41603</v>
      </c>
      <c r="I53" s="103">
        <v>2388.6289999999999</v>
      </c>
      <c r="J53" s="103">
        <v>5589.5437000000002</v>
      </c>
      <c r="K53" s="103">
        <v>-0.389206</v>
      </c>
      <c r="L53" s="103">
        <v>0.28592400000000001</v>
      </c>
      <c r="M53" s="49">
        <f t="shared" si="0"/>
        <v>-2.1297962926466352E-2</v>
      </c>
      <c r="N53" s="49">
        <f t="shared" si="1"/>
        <v>-3.1588711220494892E-3</v>
      </c>
      <c r="O53" s="54"/>
      <c r="P53" s="54"/>
    </row>
    <row r="54" spans="8:18">
      <c r="H54" s="95">
        <v>41604</v>
      </c>
      <c r="I54" s="103">
        <v>2387.4160000000002</v>
      </c>
      <c r="J54" s="103">
        <v>5611.7790999999997</v>
      </c>
      <c r="K54" s="103">
        <v>-5.0782000000000001E-2</v>
      </c>
      <c r="L54" s="103">
        <v>0.39780300000000002</v>
      </c>
      <c r="M54" s="49">
        <f t="shared" si="0"/>
        <v>-2.1794970025923788E-2</v>
      </c>
      <c r="N54" s="49">
        <f t="shared" si="1"/>
        <v>8.0659769377766644E-4</v>
      </c>
      <c r="O54" s="54"/>
      <c r="P54" s="54"/>
    </row>
    <row r="55" spans="8:18">
      <c r="H55" s="95">
        <v>41605</v>
      </c>
      <c r="I55" s="103">
        <v>2414.4810000000002</v>
      </c>
      <c r="J55" s="103">
        <v>5652.8665000000001</v>
      </c>
      <c r="K55" s="103">
        <v>1.1336520000000001</v>
      </c>
      <c r="L55" s="103">
        <v>0.73216400000000004</v>
      </c>
      <c r="M55" s="49">
        <f t="shared" si="0"/>
        <v>-1.0705524727639526E-2</v>
      </c>
      <c r="N55" s="49">
        <f t="shared" si="1"/>
        <v>8.1341386160642681E-3</v>
      </c>
      <c r="O55" s="54"/>
      <c r="P55" s="54"/>
    </row>
    <row r="56" spans="8:18">
      <c r="H56" s="95">
        <v>41606</v>
      </c>
      <c r="I56" s="103">
        <v>2439.5300000000002</v>
      </c>
      <c r="J56" s="103">
        <v>5708.0808999999999</v>
      </c>
      <c r="K56" s="103">
        <v>1.0374490000000001</v>
      </c>
      <c r="L56" s="103">
        <v>0.97675000000000001</v>
      </c>
      <c r="M56" s="49">
        <f t="shared" si="0"/>
        <v>-4.421027702510294E-4</v>
      </c>
      <c r="N56" s="49">
        <f t="shared" si="1"/>
        <v>1.7981093534105153E-2</v>
      </c>
      <c r="O56" s="54"/>
      <c r="P56" s="54"/>
    </row>
    <row r="57" spans="8:18">
      <c r="H57" s="95">
        <v>41607</v>
      </c>
      <c r="I57" s="103">
        <v>2438.944</v>
      </c>
      <c r="J57" s="103">
        <v>5774.3321999999998</v>
      </c>
      <c r="K57" s="103">
        <v>-2.4021000000000001E-2</v>
      </c>
      <c r="L57" s="103">
        <v>1.160658</v>
      </c>
      <c r="M57" s="49">
        <f t="shared" si="0"/>
        <v>-6.8220677707897526E-4</v>
      </c>
      <c r="N57" s="49">
        <f t="shared" si="1"/>
        <v>2.9796372960515516E-2</v>
      </c>
      <c r="O57" s="54"/>
      <c r="P57" s="54"/>
    </row>
    <row r="58" spans="8:18">
      <c r="H58" s="95">
        <v>41610</v>
      </c>
      <c r="I58" s="103">
        <v>2418.788</v>
      </c>
      <c r="J58" s="103">
        <v>5524.8162000000002</v>
      </c>
      <c r="K58" s="103">
        <v>-0.82642300000000002</v>
      </c>
      <c r="L58" s="103">
        <v>-4.321123</v>
      </c>
      <c r="M58" s="49">
        <f t="shared" si="0"/>
        <v>-8.9408012508352952E-3</v>
      </c>
      <c r="N58" s="49">
        <f t="shared" si="1"/>
        <v>-1.4702395537011581E-2</v>
      </c>
      <c r="O58" s="54"/>
      <c r="P58" s="54"/>
    </row>
    <row r="59" spans="8:18">
      <c r="H59" s="95">
        <v>41611</v>
      </c>
      <c r="I59" s="103">
        <v>2442.7840000000001</v>
      </c>
      <c r="J59" s="103">
        <v>5639.3207000000002</v>
      </c>
      <c r="K59" s="103">
        <v>0.99206700000000003</v>
      </c>
      <c r="L59" s="103">
        <v>2.072549</v>
      </c>
      <c r="M59" s="49">
        <f t="shared" si="0"/>
        <v>8.9117101510316488E-4</v>
      </c>
      <c r="N59" s="49">
        <f t="shared" si="1"/>
        <v>5.7183760264356565E-3</v>
      </c>
      <c r="O59" s="54"/>
      <c r="P59" s="54"/>
    </row>
    <row r="60" spans="8:18">
      <c r="H60" s="95">
        <v>41612</v>
      </c>
      <c r="I60" s="103">
        <v>2475.1350000000002</v>
      </c>
      <c r="J60" s="103">
        <v>5706.1691000000001</v>
      </c>
      <c r="K60" s="103">
        <v>1.3243499999999999</v>
      </c>
      <c r="L60" s="103">
        <v>1.185398</v>
      </c>
      <c r="M60" s="49">
        <f t="shared" si="0"/>
        <v>1.414646918043827E-2</v>
      </c>
      <c r="N60" s="49">
        <f t="shared" si="1"/>
        <v>1.7640142470391362E-2</v>
      </c>
      <c r="O60" s="54"/>
      <c r="P60" s="54"/>
    </row>
    <row r="61" spans="8:18">
      <c r="H61" s="95">
        <v>41613</v>
      </c>
      <c r="I61" s="103">
        <v>2468.1970000000001</v>
      </c>
      <c r="J61" s="103">
        <v>5695.4938000000002</v>
      </c>
      <c r="K61" s="103">
        <v>-0.280308</v>
      </c>
      <c r="L61" s="103">
        <v>-0.187083</v>
      </c>
      <c r="M61" s="49">
        <f t="shared" si="0"/>
        <v>1.1303736075709114E-2</v>
      </c>
      <c r="N61" s="49">
        <f t="shared" si="1"/>
        <v>1.5736305829287645E-2</v>
      </c>
      <c r="O61" s="54"/>
      <c r="P61" s="54"/>
    </row>
    <row r="62" spans="8:18">
      <c r="H62" s="95">
        <v>41614</v>
      </c>
      <c r="I62" s="103">
        <v>2452.2869999999998</v>
      </c>
      <c r="J62" s="103">
        <v>5680.0304999999998</v>
      </c>
      <c r="K62" s="103">
        <v>-0.64459999999999995</v>
      </c>
      <c r="L62" s="103">
        <v>-0.27150099999999999</v>
      </c>
      <c r="M62" s="49">
        <f t="shared" si="0"/>
        <v>4.7848713169540424E-3</v>
      </c>
      <c r="N62" s="49">
        <f t="shared" si="1"/>
        <v>1.2978575636002132E-2</v>
      </c>
      <c r="O62" s="54"/>
      <c r="P62" s="54"/>
    </row>
    <row r="63" spans="8:18">
      <c r="H63" s="95">
        <v>41617</v>
      </c>
      <c r="I63" s="103">
        <v>2450.8719999999998</v>
      </c>
      <c r="J63" s="103">
        <v>5705.4655000000002</v>
      </c>
      <c r="K63" s="103">
        <v>-5.7701000000000002E-2</v>
      </c>
      <c r="L63" s="103">
        <v>0.447797</v>
      </c>
      <c r="M63" s="49">
        <f t="shared" si="0"/>
        <v>4.2050979898868857E-3</v>
      </c>
      <c r="N63" s="49">
        <f t="shared" si="1"/>
        <v>1.7514662206541187E-2</v>
      </c>
      <c r="O63" s="54"/>
      <c r="P63" s="54"/>
    </row>
    <row r="64" spans="8:18">
      <c r="H64" s="95">
        <v>41618</v>
      </c>
      <c r="I64" s="103">
        <v>2453.3220000000001</v>
      </c>
      <c r="J64" s="103">
        <v>5663.6508000000003</v>
      </c>
      <c r="K64" s="103">
        <v>9.9963999999999997E-2</v>
      </c>
      <c r="L64" s="103">
        <v>-0.73288799999999998</v>
      </c>
      <c r="M64" s="49">
        <f t="shared" si="0"/>
        <v>5.2089458000033062E-3</v>
      </c>
      <c r="N64" s="49">
        <f t="shared" si="1"/>
        <v>1.0057414354325278E-2</v>
      </c>
      <c r="O64" s="54"/>
      <c r="P64" s="54"/>
    </row>
    <row r="65" spans="8:16">
      <c r="H65" s="95">
        <v>41619</v>
      </c>
      <c r="I65" s="103">
        <v>2412.7629999999999</v>
      </c>
      <c r="J65" s="103">
        <v>5613.4948999999997</v>
      </c>
      <c r="K65" s="103">
        <v>-1.6532279999999999</v>
      </c>
      <c r="L65" s="103">
        <v>-0.885575</v>
      </c>
      <c r="M65" s="49">
        <f t="shared" si="0"/>
        <v>-1.1409447396121264E-2</v>
      </c>
      <c r="N65" s="49">
        <f t="shared" si="1"/>
        <v>1.1125940506766518E-3</v>
      </c>
      <c r="O65" s="54"/>
      <c r="P65" s="54"/>
    </row>
    <row r="66" spans="8:16">
      <c r="H66" s="95">
        <v>41620</v>
      </c>
      <c r="I66" s="103">
        <v>2410.0149999999999</v>
      </c>
      <c r="J66" s="103">
        <v>5662.5016999999998</v>
      </c>
      <c r="K66" s="103">
        <v>-0.113894</v>
      </c>
      <c r="L66" s="103">
        <v>0.87301799999999996</v>
      </c>
      <c r="M66" s="49">
        <f t="shared" si="0"/>
        <v>-1.2535395878651601E-2</v>
      </c>
      <c r="N66" s="49">
        <f t="shared" si="1"/>
        <v>9.8524834686082308E-3</v>
      </c>
      <c r="O66" s="54"/>
      <c r="P66" s="54"/>
    </row>
    <row r="67" spans="8:16">
      <c r="H67" s="95">
        <v>41621</v>
      </c>
      <c r="I67" s="103">
        <v>2406.6390000000001</v>
      </c>
      <c r="J67" s="103">
        <v>5687.4529000000002</v>
      </c>
      <c r="K67" s="103">
        <v>-0.14008200000000001</v>
      </c>
      <c r="L67" s="103">
        <v>0.440639</v>
      </c>
      <c r="M67" s="49">
        <f t="shared" si="0"/>
        <v>-1.3918657187611649E-2</v>
      </c>
      <c r="N67" s="49">
        <f t="shared" si="1"/>
        <v>1.4302288982224631E-2</v>
      </c>
      <c r="O67" s="54"/>
      <c r="P67" s="54"/>
    </row>
    <row r="68" spans="8:16">
      <c r="H68" s="95">
        <v>41624</v>
      </c>
      <c r="I68" s="103">
        <v>2367.9229999999998</v>
      </c>
      <c r="J68" s="103">
        <v>5602.9089000000004</v>
      </c>
      <c r="K68" s="103">
        <v>-1.608717</v>
      </c>
      <c r="L68" s="103">
        <v>-1.4864999999999999</v>
      </c>
      <c r="M68" s="49">
        <f t="shared" si="0"/>
        <v>-2.978191099024885E-2</v>
      </c>
      <c r="N68" s="49">
        <f t="shared" si="1"/>
        <v>-7.7531679798548137E-4</v>
      </c>
      <c r="O68" s="54"/>
      <c r="P68" s="54"/>
    </row>
    <row r="69" spans="8:16">
      <c r="H69" s="95">
        <v>41625</v>
      </c>
      <c r="I69" s="103">
        <v>2356.3760000000002</v>
      </c>
      <c r="J69" s="103">
        <v>5636.8029999999999</v>
      </c>
      <c r="K69" s="103">
        <v>-0.48764299999999999</v>
      </c>
      <c r="L69" s="103">
        <v>0.60493799999999998</v>
      </c>
      <c r="M69" s="49">
        <f t="shared" si="0"/>
        <v>-3.4513107179396485E-2</v>
      </c>
      <c r="N69" s="49">
        <f t="shared" si="1"/>
        <v>5.2693685501765675E-3</v>
      </c>
      <c r="O69" s="54"/>
      <c r="P69" s="54"/>
    </row>
    <row r="70" spans="8:16">
      <c r="H70" s="95">
        <v>41626</v>
      </c>
      <c r="I70" s="103">
        <v>2357.2260000000001</v>
      </c>
      <c r="J70" s="103">
        <v>5670.5479999999998</v>
      </c>
      <c r="K70" s="103">
        <v>3.6072E-2</v>
      </c>
      <c r="L70" s="103">
        <v>0.59865500000000005</v>
      </c>
      <c r="M70" s="49">
        <f t="shared" ref="M70:M133" si="2">I70/$I$5-1</f>
        <v>-3.4164833449356169E-2</v>
      </c>
      <c r="N70" s="49">
        <f t="shared" ref="N70:N133" si="3">J70/$J$5-1</f>
        <v>1.1287463353512051E-2</v>
      </c>
      <c r="O70" s="54"/>
      <c r="P70" s="54"/>
    </row>
    <row r="71" spans="8:16">
      <c r="H71" s="95">
        <v>41627</v>
      </c>
      <c r="I71" s="103">
        <v>2332.41</v>
      </c>
      <c r="J71" s="103">
        <v>5627.4085999999998</v>
      </c>
      <c r="K71" s="103">
        <v>-1.0527629999999999</v>
      </c>
      <c r="L71" s="103">
        <v>-0.76076200000000005</v>
      </c>
      <c r="M71" s="49">
        <f t="shared" si="2"/>
        <v>-4.4332787431333731E-2</v>
      </c>
      <c r="N71" s="49">
        <f t="shared" si="3"/>
        <v>3.5939680517189654E-3</v>
      </c>
      <c r="O71" s="54"/>
      <c r="P71" s="54"/>
    </row>
    <row r="72" spans="8:16">
      <c r="H72" s="95">
        <v>41628</v>
      </c>
      <c r="I72" s="103">
        <v>2278.136</v>
      </c>
      <c r="J72" s="103">
        <v>5596.6125000000002</v>
      </c>
      <c r="K72" s="103">
        <v>-2.3269489999999999</v>
      </c>
      <c r="L72" s="103">
        <v>-0.54725199999999996</v>
      </c>
      <c r="M72" s="49">
        <f t="shared" si="2"/>
        <v>-6.6570679695108881E-2</v>
      </c>
      <c r="N72" s="49">
        <f t="shared" si="3"/>
        <v>-1.8982189203656796E-3</v>
      </c>
      <c r="O72" s="54"/>
      <c r="P72" s="54"/>
    </row>
    <row r="73" spans="8:16">
      <c r="H73" s="95">
        <v>41631</v>
      </c>
      <c r="I73" s="103">
        <v>2284.6019999999999</v>
      </c>
      <c r="J73" s="103">
        <v>5754.6185999999998</v>
      </c>
      <c r="K73" s="103">
        <v>0.283829</v>
      </c>
      <c r="L73" s="103">
        <v>2.823245</v>
      </c>
      <c r="M73" s="49">
        <f t="shared" si="2"/>
        <v>-6.3921340944002147E-2</v>
      </c>
      <c r="N73" s="49">
        <f t="shared" si="3"/>
        <v>2.6280642816344901E-2</v>
      </c>
      <c r="O73" s="54"/>
      <c r="P73" s="54"/>
    </row>
    <row r="74" spans="8:16">
      <c r="H74" s="95">
        <v>41632</v>
      </c>
      <c r="I74" s="103">
        <v>2288.248</v>
      </c>
      <c r="J74" s="103">
        <v>5734.4072999999999</v>
      </c>
      <c r="K74" s="103">
        <v>0.15959000000000001</v>
      </c>
      <c r="L74" s="103">
        <v>-0.351219</v>
      </c>
      <c r="M74" s="49">
        <f t="shared" si="2"/>
        <v>-6.2427451509029064E-2</v>
      </c>
      <c r="N74" s="49">
        <f t="shared" si="3"/>
        <v>2.2676152684513395E-2</v>
      </c>
      <c r="O74" s="54"/>
      <c r="P74" s="54"/>
    </row>
    <row r="75" spans="8:16">
      <c r="H75" s="95">
        <v>41633</v>
      </c>
      <c r="I75" s="103">
        <v>2305.11</v>
      </c>
      <c r="J75" s="103">
        <v>5757.9732999999997</v>
      </c>
      <c r="K75" s="103">
        <v>0.736896</v>
      </c>
      <c r="L75" s="103">
        <v>0.41095799999999999</v>
      </c>
      <c r="M75" s="49">
        <f t="shared" si="2"/>
        <v>-5.5518520172628927E-2</v>
      </c>
      <c r="N75" s="49">
        <f t="shared" si="3"/>
        <v>2.6878921157928781E-2</v>
      </c>
      <c r="O75" s="54"/>
      <c r="P75" s="54"/>
    </row>
    <row r="76" spans="8:16">
      <c r="H76" s="95">
        <v>41634</v>
      </c>
      <c r="I76" s="103">
        <v>2265.3339999999998</v>
      </c>
      <c r="J76" s="103">
        <v>5709.7776000000003</v>
      </c>
      <c r="K76" s="103">
        <v>-1.7255579999999999</v>
      </c>
      <c r="L76" s="103">
        <v>-0.83702500000000002</v>
      </c>
      <c r="M76" s="49">
        <f t="shared" si="2"/>
        <v>-7.1816091803316384E-2</v>
      </c>
      <c r="N76" s="49">
        <f t="shared" si="3"/>
        <v>1.8283683590493371E-2</v>
      </c>
      <c r="O76" s="54"/>
      <c r="P76" s="54"/>
    </row>
    <row r="77" spans="8:16">
      <c r="H77" s="95">
        <v>41635</v>
      </c>
      <c r="I77" s="103">
        <v>2303.4780000000001</v>
      </c>
      <c r="J77" s="103">
        <v>5761.7932000000001</v>
      </c>
      <c r="K77" s="103">
        <v>1.6838139999999999</v>
      </c>
      <c r="L77" s="103">
        <v>0.91099200000000002</v>
      </c>
      <c r="M77" s="49">
        <f t="shared" si="2"/>
        <v>-5.6187205734306467E-2</v>
      </c>
      <c r="N77" s="49">
        <f t="shared" si="3"/>
        <v>2.7560163426094908E-2</v>
      </c>
      <c r="O77" s="54"/>
      <c r="P77" s="54"/>
    </row>
    <row r="78" spans="8:16">
      <c r="H78" s="95">
        <v>41638</v>
      </c>
      <c r="I78" s="103">
        <v>2299.4580000000001</v>
      </c>
      <c r="J78" s="103">
        <v>5767.9749000000002</v>
      </c>
      <c r="K78" s="103">
        <v>-0.17451900000000001</v>
      </c>
      <c r="L78" s="103">
        <v>0.10728799999999999</v>
      </c>
      <c r="M78" s="49">
        <f t="shared" si="2"/>
        <v>-5.7834335610497112E-2</v>
      </c>
      <c r="N78" s="49">
        <f t="shared" si="3"/>
        <v>2.8662609911375148E-2</v>
      </c>
      <c r="O78" s="54"/>
      <c r="P78" s="54"/>
    </row>
    <row r="79" spans="8:16">
      <c r="H79" s="95">
        <v>41639</v>
      </c>
      <c r="I79" s="103">
        <v>2330.0259999999998</v>
      </c>
      <c r="J79" s="103">
        <v>5813.2374</v>
      </c>
      <c r="K79" s="103">
        <v>1.3293569999999999</v>
      </c>
      <c r="L79" s="103">
        <v>0.784721</v>
      </c>
      <c r="M79" s="49">
        <f t="shared" si="2"/>
        <v>-4.5309592810646837E-2</v>
      </c>
      <c r="N79" s="49">
        <f t="shared" si="3"/>
        <v>3.6734739590911891E-2</v>
      </c>
      <c r="O79" s="54"/>
      <c r="P79" s="54"/>
    </row>
    <row r="80" spans="8:16">
      <c r="H80" s="95">
        <v>41641</v>
      </c>
      <c r="I80" s="103">
        <v>2321.9780000000001</v>
      </c>
      <c r="J80" s="103">
        <v>5916.2241000000004</v>
      </c>
      <c r="K80" s="103">
        <v>-0.34540399999999999</v>
      </c>
      <c r="L80" s="103">
        <v>1.7715890000000001</v>
      </c>
      <c r="M80" s="49">
        <f t="shared" si="2"/>
        <v>-4.860713043342868E-2</v>
      </c>
      <c r="N80" s="49">
        <f t="shared" si="3"/>
        <v>5.5101422776055342E-2</v>
      </c>
      <c r="O80" s="54"/>
      <c r="P80" s="54"/>
    </row>
    <row r="81" spans="1:16">
      <c r="H81" s="95">
        <v>41642</v>
      </c>
      <c r="I81" s="103">
        <v>2290.779</v>
      </c>
      <c r="J81" s="103">
        <v>5884.6707999999999</v>
      </c>
      <c r="K81" s="103">
        <v>-1.343639</v>
      </c>
      <c r="L81" s="103">
        <v>-0.533335</v>
      </c>
      <c r="M81" s="49">
        <f t="shared" si="2"/>
        <v>-6.1390415261108999E-2</v>
      </c>
      <c r="N81" s="49">
        <f t="shared" si="3"/>
        <v>4.9474196497848677E-2</v>
      </c>
      <c r="O81" s="54"/>
      <c r="P81" s="54"/>
    </row>
    <row r="82" spans="1:16">
      <c r="A82" s="87" t="s">
        <v>31</v>
      </c>
      <c r="H82" s="95">
        <v>41645</v>
      </c>
      <c r="I82" s="103">
        <v>2238.6370000000002</v>
      </c>
      <c r="J82" s="103">
        <v>5751.1790000000001</v>
      </c>
      <c r="K82" s="103">
        <v>-2.2761689999999999</v>
      </c>
      <c r="L82" s="103">
        <v>-2.2684669999999998</v>
      </c>
      <c r="M82" s="49">
        <f t="shared" si="2"/>
        <v>-8.2754755063182861E-2</v>
      </c>
      <c r="N82" s="49">
        <f t="shared" si="3"/>
        <v>2.5667223379819415E-2</v>
      </c>
      <c r="O82" s="54"/>
      <c r="P82" s="54"/>
    </row>
    <row r="83" spans="1:16">
      <c r="H83" s="95">
        <v>41646</v>
      </c>
      <c r="I83" s="103">
        <v>2238.0010000000002</v>
      </c>
      <c r="J83" s="103">
        <v>5812.7165000000005</v>
      </c>
      <c r="K83" s="103">
        <v>-2.8410000000000001E-2</v>
      </c>
      <c r="L83" s="103">
        <v>1.069998</v>
      </c>
      <c r="M83" s="49">
        <f t="shared" si="2"/>
        <v>-8.3015345760013015E-2</v>
      </c>
      <c r="N83" s="49">
        <f t="shared" si="3"/>
        <v>3.6641842107342226E-2</v>
      </c>
      <c r="O83" s="54"/>
      <c r="P83" s="54"/>
    </row>
    <row r="84" spans="1:16">
      <c r="H84" s="95">
        <v>41647</v>
      </c>
      <c r="I84" s="103">
        <v>2241.9110000000001</v>
      </c>
      <c r="J84" s="103">
        <v>5867.0042000000003</v>
      </c>
      <c r="K84" s="103">
        <v>0.174709</v>
      </c>
      <c r="L84" s="103">
        <v>0.93394699999999997</v>
      </c>
      <c r="M84" s="49">
        <f t="shared" si="2"/>
        <v>-8.1413286601827561E-2</v>
      </c>
      <c r="N84" s="49">
        <f t="shared" si="3"/>
        <v>4.6323529031480293E-2</v>
      </c>
      <c r="O84" s="54"/>
      <c r="P84" s="54"/>
    </row>
    <row r="85" spans="1:16">
      <c r="H85" s="95">
        <v>41648</v>
      </c>
      <c r="I85" s="103">
        <v>2222.221</v>
      </c>
      <c r="J85" s="103">
        <v>5812.5582000000004</v>
      </c>
      <c r="K85" s="103">
        <v>-0.87826899999999997</v>
      </c>
      <c r="L85" s="103">
        <v>-0.92800300000000002</v>
      </c>
      <c r="M85" s="49">
        <f t="shared" si="2"/>
        <v>-8.9480945124761901E-2</v>
      </c>
      <c r="N85" s="49">
        <f t="shared" si="3"/>
        <v>3.6613610831379484E-2</v>
      </c>
      <c r="O85" s="54"/>
      <c r="P85" s="54"/>
    </row>
    <row r="86" spans="1:16">
      <c r="H86" s="95">
        <v>41649</v>
      </c>
      <c r="I86" s="103">
        <v>2204.8510000000001</v>
      </c>
      <c r="J86" s="103">
        <v>5702.6328999999996</v>
      </c>
      <c r="K86" s="103">
        <v>-0.78164999999999996</v>
      </c>
      <c r="L86" s="103">
        <v>-1.8911690000000001</v>
      </c>
      <c r="M86" s="49">
        <f t="shared" si="2"/>
        <v>-9.6598021231586007E-2</v>
      </c>
      <c r="N86" s="49">
        <f t="shared" si="3"/>
        <v>1.7009495356935966E-2</v>
      </c>
      <c r="O86" s="54"/>
      <c r="P86" s="54"/>
    </row>
    <row r="87" spans="1:16">
      <c r="H87" s="95">
        <v>41652</v>
      </c>
      <c r="I87" s="103">
        <v>2193.6790000000001</v>
      </c>
      <c r="J87" s="103">
        <v>5677.1711999999998</v>
      </c>
      <c r="K87" s="103">
        <v>-0.50670099999999996</v>
      </c>
      <c r="L87" s="103">
        <v>-0.44649</v>
      </c>
      <c r="M87" s="49">
        <f t="shared" si="2"/>
        <v>-0.10117556724571608</v>
      </c>
      <c r="N87" s="49">
        <f t="shared" si="3"/>
        <v>1.2468647099295183E-2</v>
      </c>
      <c r="O87" s="54"/>
      <c r="P87" s="54"/>
    </row>
    <row r="88" spans="1:16">
      <c r="H88" s="95">
        <v>41653</v>
      </c>
      <c r="I88" s="103">
        <v>2212.846</v>
      </c>
      <c r="J88" s="103">
        <v>5760.7645000000002</v>
      </c>
      <c r="K88" s="103">
        <v>0.87373800000000001</v>
      </c>
      <c r="L88" s="103">
        <v>1.4724459999999999</v>
      </c>
      <c r="M88" s="49">
        <f t="shared" si="2"/>
        <v>-9.3322199500206704E-2</v>
      </c>
      <c r="N88" s="49">
        <f t="shared" si="3"/>
        <v>2.7376704717421374E-2</v>
      </c>
      <c r="O88" s="54"/>
      <c r="P88" s="54"/>
    </row>
    <row r="89" spans="1:16">
      <c r="H89" s="95">
        <v>41654</v>
      </c>
      <c r="I89" s="103">
        <v>2208.9409999999998</v>
      </c>
      <c r="J89" s="103">
        <v>5842.6835000000001</v>
      </c>
      <c r="K89" s="103">
        <v>-0.17646999999999999</v>
      </c>
      <c r="L89" s="103">
        <v>1.4220159999999999</v>
      </c>
      <c r="M89" s="49">
        <f t="shared" si="2"/>
        <v>-9.4922209989392048E-2</v>
      </c>
      <c r="N89" s="49">
        <f t="shared" si="3"/>
        <v>4.1986167102795013E-2</v>
      </c>
      <c r="O89" s="54"/>
      <c r="P89" s="54"/>
    </row>
    <row r="90" spans="1:16">
      <c r="H90" s="95">
        <v>41655</v>
      </c>
      <c r="I90" s="103">
        <v>2211.8440000000001</v>
      </c>
      <c r="J90" s="103">
        <v>5820.6162000000004</v>
      </c>
      <c r="K90" s="103">
        <v>0.13142000000000001</v>
      </c>
      <c r="L90" s="103">
        <v>-0.377691</v>
      </c>
      <c r="M90" s="49">
        <f t="shared" si="2"/>
        <v>-9.3732752767854199E-2</v>
      </c>
      <c r="N90" s="49">
        <f t="shared" si="3"/>
        <v>3.8050677298271607E-2</v>
      </c>
      <c r="O90" s="54"/>
      <c r="P90" s="54"/>
    </row>
    <row r="91" spans="1:16">
      <c r="H91" s="95">
        <v>41656</v>
      </c>
      <c r="I91" s="103">
        <v>2178.4879999999998</v>
      </c>
      <c r="J91" s="103">
        <v>5746.7633999999998</v>
      </c>
      <c r="K91" s="103">
        <v>-1.5080629999999999</v>
      </c>
      <c r="L91" s="103">
        <v>-1.2688140000000001</v>
      </c>
      <c r="M91" s="49">
        <f t="shared" si="2"/>
        <v>-0.10739983340223691</v>
      </c>
      <c r="N91" s="49">
        <f t="shared" si="3"/>
        <v>2.4879743770585216E-2</v>
      </c>
      <c r="O91" s="54"/>
      <c r="P91" s="54"/>
    </row>
    <row r="92" spans="1:16">
      <c r="H92" s="95">
        <v>41659</v>
      </c>
      <c r="I92" s="103">
        <v>2165.9929999999999</v>
      </c>
      <c r="J92" s="103">
        <v>5680.9997000000003</v>
      </c>
      <c r="K92" s="103">
        <v>-0.57356300000000005</v>
      </c>
      <c r="L92" s="103">
        <v>-1.144361</v>
      </c>
      <c r="M92" s="49">
        <f t="shared" si="2"/>
        <v>-0.11251945723382972</v>
      </c>
      <c r="N92" s="49">
        <f t="shared" si="3"/>
        <v>1.3151423094392989E-2</v>
      </c>
      <c r="O92" s="54"/>
      <c r="P92" s="54"/>
    </row>
    <row r="93" spans="1:16">
      <c r="H93" s="95">
        <v>41660</v>
      </c>
      <c r="I93" s="103">
        <v>2187.41</v>
      </c>
      <c r="J93" s="103">
        <v>5718.5868</v>
      </c>
      <c r="K93" s="103">
        <v>0.988784</v>
      </c>
      <c r="L93" s="103">
        <v>0.66162799999999999</v>
      </c>
      <c r="M93" s="49">
        <f t="shared" si="2"/>
        <v>-0.10374418843821365</v>
      </c>
      <c r="N93" s="49">
        <f t="shared" si="3"/>
        <v>1.9854719321461989E-2</v>
      </c>
      <c r="O93" s="54"/>
      <c r="P93" s="54"/>
    </row>
    <row r="94" spans="1:16">
      <c r="H94" s="95">
        <v>41661</v>
      </c>
      <c r="I94" s="103">
        <v>2243.7959999999998</v>
      </c>
      <c r="J94" s="103">
        <v>5837.5264999999999</v>
      </c>
      <c r="K94" s="103">
        <v>2.5777519999999998</v>
      </c>
      <c r="L94" s="103">
        <v>2.079879</v>
      </c>
      <c r="M94" s="49">
        <f t="shared" si="2"/>
        <v>-8.0640938388738315E-2</v>
      </c>
      <c r="N94" s="49">
        <f t="shared" si="3"/>
        <v>4.1066465964824994E-2</v>
      </c>
      <c r="O94" s="54"/>
      <c r="P94" s="54"/>
    </row>
    <row r="95" spans="1:16">
      <c r="H95" s="95">
        <v>41662</v>
      </c>
      <c r="I95" s="103">
        <v>2231.8890000000001</v>
      </c>
      <c r="J95" s="103">
        <v>5850.3005999999996</v>
      </c>
      <c r="K95" s="103">
        <v>-0.530663</v>
      </c>
      <c r="L95" s="103">
        <v>0.21882699999999999</v>
      </c>
      <c r="M95" s="49">
        <f t="shared" si="2"/>
        <v>-8.551963874590307E-2</v>
      </c>
      <c r="N95" s="49">
        <f t="shared" si="3"/>
        <v>4.334460331338863E-2</v>
      </c>
      <c r="O95" s="54"/>
      <c r="P95" s="54"/>
    </row>
    <row r="96" spans="1:16">
      <c r="H96" s="95">
        <v>41663</v>
      </c>
      <c r="I96" s="103">
        <v>2245.6779999999999</v>
      </c>
      <c r="J96" s="103">
        <v>5937.4629000000004</v>
      </c>
      <c r="K96" s="103">
        <v>0.61781699999999995</v>
      </c>
      <c r="L96" s="103">
        <v>1.4898769999999999</v>
      </c>
      <c r="M96" s="49">
        <f t="shared" si="2"/>
        <v>-7.9869819377048956E-2</v>
      </c>
      <c r="N96" s="49">
        <f t="shared" si="3"/>
        <v>5.888915760815161E-2</v>
      </c>
      <c r="O96" s="54"/>
      <c r="P96" s="54"/>
    </row>
    <row r="97" spans="8:16">
      <c r="H97" s="95">
        <v>41666</v>
      </c>
      <c r="I97" s="103">
        <v>2215.9189999999999</v>
      </c>
      <c r="J97" s="103">
        <v>5892.3189000000002</v>
      </c>
      <c r="K97" s="103">
        <v>-1.3251679999999999</v>
      </c>
      <c r="L97" s="103">
        <v>-0.76032500000000003</v>
      </c>
      <c r="M97" s="49">
        <f t="shared" si="2"/>
        <v>-9.2063087532660903E-2</v>
      </c>
      <c r="N97" s="49">
        <f t="shared" si="3"/>
        <v>5.0838161259010084E-2</v>
      </c>
      <c r="O97" s="54"/>
      <c r="P97" s="54"/>
    </row>
    <row r="98" spans="8:16">
      <c r="H98" s="95">
        <v>41667</v>
      </c>
      <c r="I98" s="103">
        <v>2219.855</v>
      </c>
      <c r="J98" s="103">
        <v>5909.5129999999999</v>
      </c>
      <c r="K98" s="103">
        <v>0.177624</v>
      </c>
      <c r="L98" s="103">
        <v>0.29180499999999998</v>
      </c>
      <c r="M98" s="49">
        <f t="shared" si="2"/>
        <v>-9.0450375295674124E-2</v>
      </c>
      <c r="N98" s="49">
        <f t="shared" si="3"/>
        <v>5.3904562914308007E-2</v>
      </c>
      <c r="O98" s="54"/>
      <c r="P98" s="54"/>
    </row>
    <row r="99" spans="8:16">
      <c r="H99" s="95">
        <v>41668</v>
      </c>
      <c r="I99" s="103">
        <v>2227.7809999999999</v>
      </c>
      <c r="J99" s="103">
        <v>5964.6580000000004</v>
      </c>
      <c r="K99" s="103">
        <v>0.35704999999999998</v>
      </c>
      <c r="L99" s="103">
        <v>0.93315599999999999</v>
      </c>
      <c r="M99" s="49">
        <f t="shared" si="2"/>
        <v>-8.7202825196498135E-2</v>
      </c>
      <c r="N99" s="49">
        <f t="shared" si="3"/>
        <v>6.373914101269107E-2</v>
      </c>
      <c r="O99" s="54"/>
      <c r="P99" s="54"/>
    </row>
    <row r="100" spans="8:16">
      <c r="H100" s="95">
        <v>41669</v>
      </c>
      <c r="I100" s="103">
        <v>2202.4499999999998</v>
      </c>
      <c r="J100" s="103">
        <v>5943.9405999999999</v>
      </c>
      <c r="K100" s="103">
        <v>-1.137051</v>
      </c>
      <c r="L100" s="103">
        <v>-0.34733599999999998</v>
      </c>
      <c r="M100" s="49">
        <f t="shared" si="2"/>
        <v>-9.7581792085499997E-2</v>
      </c>
      <c r="N100" s="49">
        <f t="shared" si="3"/>
        <v>6.0044392834335047E-2</v>
      </c>
      <c r="O100" s="54"/>
      <c r="P100" s="54"/>
    </row>
    <row r="101" spans="8:16">
      <c r="H101" s="95">
        <v>41677</v>
      </c>
      <c r="I101" s="103">
        <v>2212.4830000000002</v>
      </c>
      <c r="J101" s="103">
        <v>5982.5324000000001</v>
      </c>
      <c r="K101" s="103">
        <v>0.455538</v>
      </c>
      <c r="L101" s="103">
        <v>0.64926300000000003</v>
      </c>
      <c r="M101" s="49">
        <f t="shared" si="2"/>
        <v>-9.3470932869623824E-2</v>
      </c>
      <c r="N101" s="49">
        <f t="shared" si="3"/>
        <v>6.6926867601896589E-2</v>
      </c>
      <c r="O101" s="54"/>
      <c r="P101" s="54"/>
    </row>
    <row r="102" spans="8:16">
      <c r="H102" s="95">
        <v>41680</v>
      </c>
      <c r="I102" s="103">
        <v>2267.5340000000001</v>
      </c>
      <c r="J102" s="103">
        <v>6167.1022000000003</v>
      </c>
      <c r="K102" s="103">
        <v>2.4882</v>
      </c>
      <c r="L102" s="103">
        <v>3.0851449999999998</v>
      </c>
      <c r="M102" s="49">
        <f t="shared" si="2"/>
        <v>-7.0914677443211893E-2</v>
      </c>
      <c r="N102" s="49">
        <f t="shared" si="3"/>
        <v>9.9843108651908929E-2</v>
      </c>
      <c r="O102" s="54"/>
      <c r="P102" s="54"/>
    </row>
    <row r="103" spans="8:16">
      <c r="H103" s="95">
        <v>41681</v>
      </c>
      <c r="I103" s="103">
        <v>2285.5619999999999</v>
      </c>
      <c r="J103" s="103">
        <v>6182.3265000000001</v>
      </c>
      <c r="K103" s="103">
        <v>0.79504900000000001</v>
      </c>
      <c r="L103" s="103">
        <v>0.246863</v>
      </c>
      <c r="M103" s="49">
        <f t="shared" si="2"/>
        <v>-6.3527996495956529E-2</v>
      </c>
      <c r="N103" s="49">
        <f t="shared" si="3"/>
        <v>0.10255821550372146</v>
      </c>
      <c r="O103" s="54"/>
      <c r="P103" s="54"/>
    </row>
    <row r="104" spans="8:16">
      <c r="H104" s="95">
        <v>41682</v>
      </c>
      <c r="I104" s="103">
        <v>2291.2460000000001</v>
      </c>
      <c r="J104" s="103">
        <v>6233.4134000000004</v>
      </c>
      <c r="K104" s="103">
        <v>0.248692</v>
      </c>
      <c r="L104" s="103">
        <v>0.82633800000000002</v>
      </c>
      <c r="M104" s="49">
        <f t="shared" si="2"/>
        <v>-6.1199069576486798E-2</v>
      </c>
      <c r="N104" s="49">
        <f t="shared" si="3"/>
        <v>0.11166907066473852</v>
      </c>
      <c r="O104" s="54"/>
      <c r="P104" s="54"/>
    </row>
    <row r="105" spans="8:16">
      <c r="H105" s="95">
        <v>41683</v>
      </c>
      <c r="I105" s="103">
        <v>2279.5540000000001</v>
      </c>
      <c r="J105" s="103">
        <v>6118.0352000000003</v>
      </c>
      <c r="K105" s="103">
        <v>-0.51029000000000002</v>
      </c>
      <c r="L105" s="103">
        <v>-1.8509629999999999</v>
      </c>
      <c r="M105" s="49">
        <f t="shared" si="2"/>
        <v>-6.5989677166641503E-2</v>
      </c>
      <c r="N105" s="49">
        <f t="shared" si="3"/>
        <v>9.1092483145455594E-2</v>
      </c>
      <c r="O105" s="54"/>
      <c r="P105" s="54"/>
    </row>
    <row r="106" spans="8:16">
      <c r="H106" s="95">
        <v>41684</v>
      </c>
      <c r="I106" s="103">
        <v>2295.5749999999998</v>
      </c>
      <c r="J106" s="103">
        <v>6263.1210000000001</v>
      </c>
      <c r="K106" s="103">
        <v>0.70281300000000002</v>
      </c>
      <c r="L106" s="103">
        <v>2.3714439999999999</v>
      </c>
      <c r="M106" s="49">
        <f t="shared" si="2"/>
        <v>-5.9425331956081462E-2</v>
      </c>
      <c r="N106" s="49">
        <f t="shared" si="3"/>
        <v>0.11696713417576432</v>
      </c>
      <c r="O106" s="54"/>
      <c r="P106" s="54"/>
    </row>
    <row r="107" spans="8:16">
      <c r="H107" s="95">
        <v>41687</v>
      </c>
      <c r="I107" s="103">
        <v>2311.6469999999999</v>
      </c>
      <c r="J107" s="103">
        <v>6364.7024000000001</v>
      </c>
      <c r="K107" s="103">
        <v>0.70013000000000003</v>
      </c>
      <c r="L107" s="103">
        <v>1.6218969999999999</v>
      </c>
      <c r="M107" s="49">
        <f t="shared" si="2"/>
        <v>-5.284009032171888E-2</v>
      </c>
      <c r="N107" s="49">
        <f t="shared" si="3"/>
        <v>0.13508319567985505</v>
      </c>
      <c r="O107" s="54"/>
      <c r="P107" s="54"/>
    </row>
    <row r="108" spans="8:16">
      <c r="H108" s="95">
        <v>41688</v>
      </c>
      <c r="I108" s="103">
        <v>2282.442</v>
      </c>
      <c r="J108" s="103">
        <v>6387.0941000000003</v>
      </c>
      <c r="K108" s="103">
        <v>-1.263385</v>
      </c>
      <c r="L108" s="103">
        <v>0.35181099999999998</v>
      </c>
      <c r="M108" s="49">
        <f t="shared" si="2"/>
        <v>-6.4806365952104539E-2</v>
      </c>
      <c r="N108" s="49">
        <f t="shared" si="3"/>
        <v>0.1390765390909634</v>
      </c>
      <c r="O108" s="54"/>
      <c r="P108" s="54"/>
    </row>
    <row r="109" spans="8:16">
      <c r="H109" s="95">
        <v>41689</v>
      </c>
      <c r="I109" s="103">
        <v>2308.6559999999999</v>
      </c>
      <c r="J109" s="103">
        <v>6420.0877</v>
      </c>
      <c r="K109" s="103">
        <v>1.1485069999999999</v>
      </c>
      <c r="L109" s="103">
        <v>0.516567</v>
      </c>
      <c r="M109" s="49">
        <f t="shared" si="2"/>
        <v>-5.4065604117660815E-2</v>
      </c>
      <c r="N109" s="49">
        <f t="shared" si="3"/>
        <v>0.14496062896215389</v>
      </c>
      <c r="O109" s="54"/>
      <c r="P109" s="54"/>
    </row>
    <row r="110" spans="8:16">
      <c r="H110" s="95">
        <v>41690</v>
      </c>
      <c r="I110" s="103">
        <v>2287.4360000000001</v>
      </c>
      <c r="J110" s="103">
        <v>6328.7530999999999</v>
      </c>
      <c r="K110" s="103">
        <v>-0.91914899999999999</v>
      </c>
      <c r="L110" s="103">
        <v>-1.4226380000000001</v>
      </c>
      <c r="M110" s="49">
        <f t="shared" si="2"/>
        <v>-6.2760155354667502E-2</v>
      </c>
      <c r="N110" s="49">
        <f t="shared" si="3"/>
        <v>0.12867198526309553</v>
      </c>
      <c r="O110" s="54"/>
      <c r="P110" s="54"/>
    </row>
    <row r="111" spans="8:16">
      <c r="H111" s="95">
        <v>41691</v>
      </c>
      <c r="I111" s="103">
        <v>2264.2939999999999</v>
      </c>
      <c r="J111" s="103">
        <v>6329.1578</v>
      </c>
      <c r="K111" s="103">
        <v>-1.0117</v>
      </c>
      <c r="L111" s="103">
        <v>6.3949999999999996E-3</v>
      </c>
      <c r="M111" s="49">
        <f t="shared" si="2"/>
        <v>-7.2242214955365647E-2</v>
      </c>
      <c r="N111" s="49">
        <f t="shared" si="3"/>
        <v>0.12874415959905372</v>
      </c>
      <c r="O111" s="54"/>
      <c r="P111" s="54"/>
    </row>
    <row r="112" spans="8:16">
      <c r="H112" s="95">
        <v>41694</v>
      </c>
      <c r="I112" s="103">
        <v>2214.509</v>
      </c>
      <c r="J112" s="103">
        <v>6417.4556000000002</v>
      </c>
      <c r="K112" s="103">
        <v>-2.198699</v>
      </c>
      <c r="L112" s="103">
        <v>1.3950959999999999</v>
      </c>
      <c r="M112" s="49">
        <f t="shared" si="2"/>
        <v>-9.2640812190727728E-2</v>
      </c>
      <c r="N112" s="49">
        <f t="shared" si="3"/>
        <v>0.14449121935089715</v>
      </c>
      <c r="O112" s="54"/>
      <c r="P112" s="54"/>
    </row>
    <row r="113" spans="8:16">
      <c r="H113" s="95">
        <v>41695</v>
      </c>
      <c r="I113" s="103">
        <v>2157.9090000000001</v>
      </c>
      <c r="J113" s="103">
        <v>6228.2812999999996</v>
      </c>
      <c r="K113" s="103">
        <v>-2.5558709999999998</v>
      </c>
      <c r="L113" s="103">
        <v>-2.9478080000000002</v>
      </c>
      <c r="M113" s="49">
        <f t="shared" si="2"/>
        <v>-0.11583174527341322</v>
      </c>
      <c r="N113" s="49">
        <f t="shared" si="3"/>
        <v>0.11075381020125641</v>
      </c>
      <c r="O113" s="54"/>
      <c r="P113" s="54"/>
    </row>
    <row r="114" spans="8:16">
      <c r="H114" s="95">
        <v>41696</v>
      </c>
      <c r="I114" s="103">
        <v>2163.4050000000002</v>
      </c>
      <c r="J114" s="103">
        <v>6265.0762000000004</v>
      </c>
      <c r="K114" s="103">
        <v>0.254691</v>
      </c>
      <c r="L114" s="103">
        <v>0.59077100000000005</v>
      </c>
      <c r="M114" s="49">
        <f t="shared" si="2"/>
        <v>-0.11357984830835244</v>
      </c>
      <c r="N114" s="49">
        <f t="shared" si="3"/>
        <v>0.11731582521027262</v>
      </c>
      <c r="O114" s="54"/>
      <c r="P114" s="54"/>
    </row>
    <row r="115" spans="8:16">
      <c r="H115" s="95">
        <v>41697</v>
      </c>
      <c r="I115" s="103">
        <v>2154.1080000000002</v>
      </c>
      <c r="J115" s="103">
        <v>6067.6904000000004</v>
      </c>
      <c r="K115" s="103">
        <v>-0.42973899999999998</v>
      </c>
      <c r="L115" s="103">
        <v>-3.1505730000000001</v>
      </c>
      <c r="M115" s="49">
        <f t="shared" si="2"/>
        <v>-0.1173891434473936</v>
      </c>
      <c r="N115" s="49">
        <f t="shared" si="3"/>
        <v>8.211397435141321E-2</v>
      </c>
      <c r="O115" s="54"/>
      <c r="P115" s="54"/>
    </row>
    <row r="116" spans="8:16">
      <c r="H116" s="95">
        <v>41698</v>
      </c>
      <c r="I116" s="103">
        <v>2178.971</v>
      </c>
      <c r="J116" s="103">
        <v>6076.2493000000004</v>
      </c>
      <c r="K116" s="103">
        <v>1.1542129999999999</v>
      </c>
      <c r="L116" s="103">
        <v>0.14105699999999999</v>
      </c>
      <c r="M116" s="49">
        <f t="shared" si="2"/>
        <v>-0.10720193197681394</v>
      </c>
      <c r="N116" s="49">
        <f t="shared" si="3"/>
        <v>8.364037149505732E-2</v>
      </c>
      <c r="O116" s="54"/>
      <c r="P116" s="54"/>
    </row>
    <row r="117" spans="8:16">
      <c r="H117" s="95">
        <v>41701</v>
      </c>
      <c r="I117" s="103">
        <v>2190.37</v>
      </c>
      <c r="J117" s="103">
        <v>6182.223</v>
      </c>
      <c r="K117" s="103">
        <v>0.52313699999999996</v>
      </c>
      <c r="L117" s="103">
        <v>1.7440640000000001</v>
      </c>
      <c r="M117" s="49">
        <f t="shared" si="2"/>
        <v>-0.10253137639007315</v>
      </c>
      <c r="N117" s="49">
        <f t="shared" si="3"/>
        <v>0.10253975727843945</v>
      </c>
      <c r="O117" s="54"/>
      <c r="P117" s="54"/>
    </row>
    <row r="118" spans="8:16">
      <c r="H118" s="95">
        <v>41702</v>
      </c>
      <c r="I118" s="103">
        <v>2184.2730000000001</v>
      </c>
      <c r="J118" s="103">
        <v>6141.3477999999996</v>
      </c>
      <c r="K118" s="103">
        <v>-0.27835500000000002</v>
      </c>
      <c r="L118" s="103">
        <v>-0.66117300000000001</v>
      </c>
      <c r="M118" s="49">
        <f t="shared" si="2"/>
        <v>-0.10502952336896232</v>
      </c>
      <c r="N118" s="49">
        <f t="shared" si="3"/>
        <v>9.5250060176489404E-2</v>
      </c>
      <c r="O118" s="54"/>
      <c r="P118" s="54"/>
    </row>
    <row r="119" spans="8:16">
      <c r="H119" s="95">
        <v>41703</v>
      </c>
      <c r="I119" s="103">
        <v>2163.9760000000001</v>
      </c>
      <c r="J119" s="103">
        <v>6087.4326000000001</v>
      </c>
      <c r="K119" s="103">
        <v>-0.929234</v>
      </c>
      <c r="L119" s="103">
        <v>-0.87790500000000005</v>
      </c>
      <c r="M119" s="49">
        <f t="shared" si="2"/>
        <v>-0.11334589030852538</v>
      </c>
      <c r="N119" s="49">
        <f t="shared" si="3"/>
        <v>8.5634805029333183E-2</v>
      </c>
      <c r="O119" s="54"/>
      <c r="P119" s="54"/>
    </row>
    <row r="120" spans="8:16">
      <c r="H120" s="95">
        <v>41704</v>
      </c>
      <c r="I120" s="103">
        <v>2173.634</v>
      </c>
      <c r="J120" s="103">
        <v>6052.9605000000001</v>
      </c>
      <c r="K120" s="103">
        <v>0.44630799999999998</v>
      </c>
      <c r="L120" s="103">
        <v>-0.56628299999999998</v>
      </c>
      <c r="M120" s="49">
        <f t="shared" si="2"/>
        <v>-0.10938868126766721</v>
      </c>
      <c r="N120" s="49">
        <f t="shared" si="3"/>
        <v>7.9487038964136447E-2</v>
      </c>
      <c r="O120" s="54"/>
      <c r="P120" s="54"/>
    </row>
    <row r="121" spans="8:16">
      <c r="H121" s="95">
        <v>41705</v>
      </c>
      <c r="I121" s="103">
        <v>2168.3580000000002</v>
      </c>
      <c r="J121" s="103">
        <v>6112.6400999999996</v>
      </c>
      <c r="K121" s="103">
        <v>-0.242727</v>
      </c>
      <c r="L121" s="103">
        <v>0.98595699999999997</v>
      </c>
      <c r="M121" s="49">
        <f t="shared" si="2"/>
        <v>-0.11155043679671739</v>
      </c>
      <c r="N121" s="49">
        <f t="shared" si="3"/>
        <v>9.0130319172319506E-2</v>
      </c>
      <c r="O121" s="54"/>
      <c r="P121" s="54"/>
    </row>
    <row r="122" spans="8:16">
      <c r="H122" s="95">
        <v>41708</v>
      </c>
      <c r="I122" s="103">
        <v>2097.7869999999998</v>
      </c>
      <c r="J122" s="103">
        <v>5950.6224000000002</v>
      </c>
      <c r="K122" s="103">
        <v>-3.2545820000000001</v>
      </c>
      <c r="L122" s="103">
        <v>-2.6505359999999998</v>
      </c>
      <c r="M122" s="49">
        <f t="shared" si="2"/>
        <v>-0.14046576079986595</v>
      </c>
      <c r="N122" s="49">
        <f t="shared" si="3"/>
        <v>6.1236027324094389E-2</v>
      </c>
      <c r="O122" s="54"/>
      <c r="P122" s="54"/>
    </row>
    <row r="123" spans="8:16">
      <c r="H123" s="95">
        <v>41709</v>
      </c>
      <c r="I123" s="103">
        <v>2108.6610000000001</v>
      </c>
      <c r="J123" s="103">
        <v>5976.6143000000002</v>
      </c>
      <c r="K123" s="103">
        <v>0.51835600000000004</v>
      </c>
      <c r="L123" s="103">
        <v>0.43679299999999999</v>
      </c>
      <c r="M123" s="49">
        <f t="shared" si="2"/>
        <v>-0.1360103154581499</v>
      </c>
      <c r="N123" s="49">
        <f t="shared" si="3"/>
        <v>6.587143163047493E-2</v>
      </c>
      <c r="O123" s="54"/>
      <c r="P123" s="54"/>
    </row>
    <row r="124" spans="8:16">
      <c r="H124" s="95">
        <v>41710</v>
      </c>
      <c r="I124" s="103">
        <v>2114.134</v>
      </c>
      <c r="J124" s="103">
        <v>5958.6571999999996</v>
      </c>
      <c r="K124" s="103">
        <v>0.25954899999999997</v>
      </c>
      <c r="L124" s="103">
        <v>-0.300456</v>
      </c>
      <c r="M124" s="49">
        <f t="shared" si="2"/>
        <v>-0.13376784237049033</v>
      </c>
      <c r="N124" s="49">
        <f t="shared" si="3"/>
        <v>6.2668956295077738E-2</v>
      </c>
      <c r="O124" s="54"/>
      <c r="P124" s="54"/>
    </row>
    <row r="125" spans="8:16">
      <c r="H125" s="95">
        <v>41711</v>
      </c>
      <c r="I125" s="103">
        <v>2140.3330000000001</v>
      </c>
      <c r="J125" s="103">
        <v>6040.9888000000001</v>
      </c>
      <c r="K125" s="103">
        <v>1.239231</v>
      </c>
      <c r="L125" s="103">
        <v>1.3817140000000001</v>
      </c>
      <c r="M125" s="49">
        <f t="shared" si="2"/>
        <v>-0.12303322654304716</v>
      </c>
      <c r="N125" s="49">
        <f t="shared" si="3"/>
        <v>7.735200190510283E-2</v>
      </c>
      <c r="O125" s="54"/>
      <c r="P125" s="54"/>
    </row>
    <row r="126" spans="8:16">
      <c r="H126" s="95">
        <v>41712</v>
      </c>
      <c r="I126" s="103">
        <v>2122.8359999999998</v>
      </c>
      <c r="J126" s="103">
        <v>6009.2986000000001</v>
      </c>
      <c r="K126" s="103">
        <v>-0.81749000000000005</v>
      </c>
      <c r="L126" s="103">
        <v>-0.524586</v>
      </c>
      <c r="M126" s="49">
        <f t="shared" si="2"/>
        <v>-0.13020233884247745</v>
      </c>
      <c r="N126" s="49">
        <f t="shared" si="3"/>
        <v>7.1700360834228372E-2</v>
      </c>
      <c r="O126" s="54"/>
      <c r="P126" s="54"/>
    </row>
    <row r="127" spans="8:16">
      <c r="H127" s="95">
        <v>41715</v>
      </c>
      <c r="I127" s="103">
        <v>2143.038</v>
      </c>
      <c r="J127" s="103">
        <v>6140.5006000000003</v>
      </c>
      <c r="K127" s="103">
        <v>0.95165100000000002</v>
      </c>
      <c r="L127" s="103">
        <v>2.183316</v>
      </c>
      <c r="M127" s="49">
        <f t="shared" si="2"/>
        <v>-0.12192489661391892</v>
      </c>
      <c r="N127" s="49">
        <f t="shared" si="3"/>
        <v>9.5098970239687608E-2</v>
      </c>
      <c r="O127" s="54"/>
      <c r="P127" s="54"/>
    </row>
    <row r="128" spans="8:16">
      <c r="H128" s="95">
        <v>41716</v>
      </c>
      <c r="I128" s="103">
        <v>2138.1329999999998</v>
      </c>
      <c r="J128" s="103">
        <v>6164.4273999999996</v>
      </c>
      <c r="K128" s="103">
        <v>-0.228881</v>
      </c>
      <c r="L128" s="103">
        <v>0.389656</v>
      </c>
      <c r="M128" s="49">
        <f t="shared" si="2"/>
        <v>-0.12393464090315165</v>
      </c>
      <c r="N128" s="49">
        <f t="shared" si="3"/>
        <v>9.936608390809587E-2</v>
      </c>
      <c r="O128" s="54"/>
      <c r="P128" s="54"/>
    </row>
    <row r="129" spans="8:16">
      <c r="H129" s="95">
        <v>41717</v>
      </c>
      <c r="I129" s="103">
        <v>2120.87</v>
      </c>
      <c r="J129" s="103">
        <v>6135.0311000000002</v>
      </c>
      <c r="K129" s="103">
        <v>-0.80738699999999997</v>
      </c>
      <c r="L129" s="103">
        <v>-0.47687000000000002</v>
      </c>
      <c r="M129" s="49">
        <f t="shared" si="2"/>
        <v>-0.13100787549337078</v>
      </c>
      <c r="N129" s="49">
        <f t="shared" si="3"/>
        <v>9.4123537745189223E-2</v>
      </c>
      <c r="O129" s="54"/>
      <c r="P129" s="54"/>
    </row>
    <row r="130" spans="8:16">
      <c r="H130" s="95">
        <v>41718</v>
      </c>
      <c r="I130" s="103">
        <v>2086.9670000000001</v>
      </c>
      <c r="J130" s="103">
        <v>5985.2307000000001</v>
      </c>
      <c r="K130" s="103">
        <v>-1.5985419999999999</v>
      </c>
      <c r="L130" s="103">
        <v>-2.4417219999999999</v>
      </c>
      <c r="M130" s="49">
        <f t="shared" si="2"/>
        <v>-0.14489908051637923</v>
      </c>
      <c r="N130" s="49">
        <f t="shared" si="3"/>
        <v>6.7408083343720282E-2</v>
      </c>
      <c r="O130" s="54"/>
      <c r="P130" s="54"/>
    </row>
    <row r="131" spans="8:16">
      <c r="H131" s="95">
        <v>41719</v>
      </c>
      <c r="I131" s="103">
        <v>2158.7979999999998</v>
      </c>
      <c r="J131" s="103">
        <v>6046.1116000000002</v>
      </c>
      <c r="K131" s="103">
        <v>3.4418850000000001</v>
      </c>
      <c r="L131" s="103">
        <v>1.0171859999999999</v>
      </c>
      <c r="M131" s="49">
        <f t="shared" si="2"/>
        <v>-0.11546749192517125</v>
      </c>
      <c r="N131" s="49">
        <f t="shared" si="3"/>
        <v>7.826560380341463E-2</v>
      </c>
      <c r="O131" s="54"/>
      <c r="P131" s="54"/>
    </row>
    <row r="132" spans="8:16">
      <c r="H132" s="95">
        <v>41722</v>
      </c>
      <c r="I132" s="103">
        <v>2176.5540000000001</v>
      </c>
      <c r="J132" s="103">
        <v>6023.7031999999999</v>
      </c>
      <c r="K132" s="103">
        <v>0.82249499999999998</v>
      </c>
      <c r="L132" s="103">
        <v>-0.37062499999999998</v>
      </c>
      <c r="M132" s="49">
        <f t="shared" si="2"/>
        <v>-0.10819225857152859</v>
      </c>
      <c r="N132" s="49">
        <f t="shared" si="3"/>
        <v>7.4269282108613499E-2</v>
      </c>
      <c r="O132" s="54"/>
      <c r="P132" s="54"/>
    </row>
    <row r="133" spans="8:16">
      <c r="H133" s="95">
        <v>41723</v>
      </c>
      <c r="I133" s="103">
        <v>2174.44</v>
      </c>
      <c r="J133" s="103">
        <v>6000.0715</v>
      </c>
      <c r="K133" s="103">
        <v>-9.7126000000000004E-2</v>
      </c>
      <c r="L133" s="103">
        <v>-0.39231199999999999</v>
      </c>
      <c r="M133" s="49">
        <f t="shared" si="2"/>
        <v>-0.10905843582482888</v>
      </c>
      <c r="N133" s="49">
        <f t="shared" si="3"/>
        <v>7.0054796674801523E-2</v>
      </c>
      <c r="O133" s="54"/>
      <c r="P133" s="54"/>
    </row>
    <row r="134" spans="8:16">
      <c r="H134" s="95">
        <v>41724</v>
      </c>
      <c r="I134" s="103">
        <v>2171.047</v>
      </c>
      <c r="J134" s="103">
        <v>6067.7160000000003</v>
      </c>
      <c r="K134" s="103">
        <v>-0.15604000000000001</v>
      </c>
      <c r="L134" s="103">
        <v>1.1273949999999999</v>
      </c>
      <c r="M134" s="49">
        <f t="shared" ref="M134:M197" si="4">I134/$I$5-1</f>
        <v>-0.11044866260838992</v>
      </c>
      <c r="N134" s="49">
        <f t="shared" ref="N134:N197" si="5">J134/$J$5-1</f>
        <v>8.2118539864139972E-2</v>
      </c>
      <c r="O134" s="54"/>
      <c r="P134" s="54"/>
    </row>
    <row r="135" spans="8:16">
      <c r="H135" s="95">
        <v>41725</v>
      </c>
      <c r="I135" s="103">
        <v>2155.7069999999999</v>
      </c>
      <c r="J135" s="103">
        <v>5950.2115000000003</v>
      </c>
      <c r="K135" s="103">
        <v>-0.70657199999999998</v>
      </c>
      <c r="L135" s="103">
        <v>-1.9365520000000001</v>
      </c>
      <c r="M135" s="49">
        <f t="shared" si="4"/>
        <v>-0.11673397910111782</v>
      </c>
      <c r="N135" s="49">
        <f t="shared" si="5"/>
        <v>6.1162747278022733E-2</v>
      </c>
      <c r="O135" s="54"/>
      <c r="P135" s="54"/>
    </row>
    <row r="136" spans="8:16">
      <c r="H136" s="95">
        <v>41726</v>
      </c>
      <c r="I136" s="103">
        <v>2151.9650000000001</v>
      </c>
      <c r="J136" s="103">
        <v>5794.7869000000001</v>
      </c>
      <c r="K136" s="103">
        <v>-0.17358599999999999</v>
      </c>
      <c r="L136" s="103">
        <v>-2.612085</v>
      </c>
      <c r="M136" s="49">
        <f t="shared" si="4"/>
        <v>-0.11826720298089521</v>
      </c>
      <c r="N136" s="49">
        <f t="shared" si="5"/>
        <v>3.3444271131319647E-2</v>
      </c>
      <c r="O136" s="54"/>
      <c r="P136" s="54"/>
    </row>
    <row r="137" spans="8:16">
      <c r="H137" s="95">
        <v>41729</v>
      </c>
      <c r="I137" s="103">
        <v>2146.3049999999998</v>
      </c>
      <c r="J137" s="103">
        <v>5761.8203000000003</v>
      </c>
      <c r="K137" s="103">
        <v>-0.263015</v>
      </c>
      <c r="L137" s="103">
        <v>-0.56890099999999999</v>
      </c>
      <c r="M137" s="49">
        <f t="shared" si="4"/>
        <v>-0.12058629628916395</v>
      </c>
      <c r="N137" s="49">
        <f t="shared" si="5"/>
        <v>2.7564996449332968E-2</v>
      </c>
      <c r="O137" s="54"/>
      <c r="P137" s="54"/>
    </row>
    <row r="138" spans="8:16">
      <c r="H138" s="95">
        <v>41730</v>
      </c>
      <c r="I138" s="103">
        <v>2163.1149999999998</v>
      </c>
      <c r="J138" s="103">
        <v>5827.6571999999996</v>
      </c>
      <c r="K138" s="103">
        <v>0.78320599999999996</v>
      </c>
      <c r="L138" s="103">
        <v>1.142641</v>
      </c>
      <c r="M138" s="49">
        <f t="shared" si="4"/>
        <v>-0.11369867111036636</v>
      </c>
      <c r="N138" s="49">
        <f t="shared" si="5"/>
        <v>3.9306371638478499E-2</v>
      </c>
      <c r="O138" s="54"/>
      <c r="P138" s="54"/>
    </row>
    <row r="139" spans="8:16">
      <c r="H139" s="95">
        <v>41731</v>
      </c>
      <c r="I139" s="103">
        <v>2180.7269999999999</v>
      </c>
      <c r="J139" s="103">
        <v>5765.7272999999996</v>
      </c>
      <c r="K139" s="103">
        <v>0.81419600000000003</v>
      </c>
      <c r="L139" s="103">
        <v>-1.062689</v>
      </c>
      <c r="M139" s="49">
        <f t="shared" si="4"/>
        <v>-0.10648243942393065</v>
      </c>
      <c r="N139" s="49">
        <f t="shared" si="5"/>
        <v>2.8261772161190413E-2</v>
      </c>
      <c r="O139" s="54"/>
      <c r="P139" s="54"/>
    </row>
    <row r="140" spans="8:16">
      <c r="H140" s="95">
        <v>41732</v>
      </c>
      <c r="I140" s="103">
        <v>2165.0079999999998</v>
      </c>
      <c r="J140" s="103">
        <v>5750.3329000000003</v>
      </c>
      <c r="K140" s="103">
        <v>-0.72081499999999998</v>
      </c>
      <c r="L140" s="103">
        <v>-0.26699800000000001</v>
      </c>
      <c r="M140" s="49">
        <f t="shared" si="4"/>
        <v>-0.11292304502687656</v>
      </c>
      <c r="N140" s="49">
        <f t="shared" si="5"/>
        <v>2.5516329617392364E-2</v>
      </c>
      <c r="O140" s="54"/>
      <c r="P140" s="54"/>
    </row>
    <row r="141" spans="8:16">
      <c r="H141" s="95">
        <v>41733</v>
      </c>
      <c r="I141" s="103">
        <v>2185.4720000000002</v>
      </c>
      <c r="J141" s="103">
        <v>5815.8590000000004</v>
      </c>
      <c r="K141" s="103">
        <v>0.94521599999999995</v>
      </c>
      <c r="L141" s="103">
        <v>1.139518</v>
      </c>
      <c r="M141" s="49">
        <f t="shared" si="4"/>
        <v>-0.10453825254270543</v>
      </c>
      <c r="N141" s="49">
        <f t="shared" si="5"/>
        <v>3.7202276628589326E-2</v>
      </c>
      <c r="O141" s="54"/>
      <c r="P141" s="54"/>
    </row>
    <row r="142" spans="8:16">
      <c r="H142" s="95">
        <v>41737</v>
      </c>
      <c r="I142" s="103">
        <v>2237.3159999999998</v>
      </c>
      <c r="J142" s="103">
        <v>5901.3576999999996</v>
      </c>
      <c r="K142" s="103">
        <v>2.3722110000000001</v>
      </c>
      <c r="L142" s="103">
        <v>1.4700960000000001</v>
      </c>
      <c r="M142" s="49">
        <f t="shared" si="4"/>
        <v>-8.3296013413045711E-2</v>
      </c>
      <c r="N142" s="49">
        <f t="shared" si="5"/>
        <v>5.2450143932247117E-2</v>
      </c>
      <c r="O142" s="54"/>
      <c r="P142" s="54"/>
    </row>
    <row r="143" spans="8:16">
      <c r="H143" s="95">
        <v>41738</v>
      </c>
      <c r="I143" s="103">
        <v>2238.62</v>
      </c>
      <c r="J143" s="103">
        <v>5964.3191999999999</v>
      </c>
      <c r="K143" s="103">
        <v>5.8284000000000002E-2</v>
      </c>
      <c r="L143" s="103">
        <v>1.066899</v>
      </c>
      <c r="M143" s="49">
        <f t="shared" si="4"/>
        <v>-8.2761720537783856E-2</v>
      </c>
      <c r="N143" s="49">
        <f t="shared" si="5"/>
        <v>6.3678719305197529E-2</v>
      </c>
      <c r="O143" s="54"/>
      <c r="P143" s="54"/>
    </row>
    <row r="144" spans="8:16">
      <c r="H144" s="95">
        <v>41739</v>
      </c>
      <c r="I144" s="103">
        <v>2273.761</v>
      </c>
      <c r="J144" s="103">
        <v>5975.3825999999999</v>
      </c>
      <c r="K144" s="103">
        <v>1.5697620000000001</v>
      </c>
      <c r="L144" s="103">
        <v>0.18549299999999999</v>
      </c>
      <c r="M144" s="49">
        <f t="shared" si="4"/>
        <v>-6.8363265070316426E-2</v>
      </c>
      <c r="N144" s="49">
        <f t="shared" si="5"/>
        <v>6.5651769832600682E-2</v>
      </c>
      <c r="O144" s="54"/>
      <c r="P144" s="54"/>
    </row>
    <row r="145" spans="8:16">
      <c r="H145" s="95">
        <v>41740</v>
      </c>
      <c r="I145" s="103">
        <v>2270.6660000000002</v>
      </c>
      <c r="J145" s="103">
        <v>6003.1000999999997</v>
      </c>
      <c r="K145" s="103">
        <v>-0.13611799999999999</v>
      </c>
      <c r="L145" s="103">
        <v>0.463862</v>
      </c>
      <c r="M145" s="49">
        <f t="shared" si="4"/>
        <v>-6.963139118146322E-2</v>
      </c>
      <c r="N145" s="49">
        <f t="shared" si="5"/>
        <v>7.0594918231221104E-2</v>
      </c>
      <c r="O145" s="54"/>
      <c r="P145" s="54"/>
    </row>
    <row r="146" spans="8:16">
      <c r="H146" s="95">
        <v>41743</v>
      </c>
      <c r="I146" s="103">
        <v>2268.6129999999998</v>
      </c>
      <c r="J146" s="103">
        <v>6029.7694000000001</v>
      </c>
      <c r="K146" s="103">
        <v>-9.0413999999999994E-2</v>
      </c>
      <c r="L146" s="103">
        <v>0.44425900000000001</v>
      </c>
      <c r="M146" s="49">
        <f t="shared" si="4"/>
        <v>-7.0472574672960753E-2</v>
      </c>
      <c r="N146" s="49">
        <f t="shared" si="5"/>
        <v>7.5351130284520895E-2</v>
      </c>
      <c r="O146" s="54"/>
      <c r="P146" s="54"/>
    </row>
    <row r="147" spans="8:16">
      <c r="H147" s="95">
        <v>41744</v>
      </c>
      <c r="I147" s="103">
        <v>2229.4630000000002</v>
      </c>
      <c r="J147" s="103">
        <v>5996.0335999999998</v>
      </c>
      <c r="K147" s="103">
        <v>-1.725724</v>
      </c>
      <c r="L147" s="103">
        <v>-0.55948699999999996</v>
      </c>
      <c r="M147" s="49">
        <f t="shared" si="4"/>
        <v>-8.6513652944818165E-2</v>
      </c>
      <c r="N147" s="49">
        <f t="shared" si="5"/>
        <v>6.9334676212321478E-2</v>
      </c>
      <c r="O147" s="54"/>
      <c r="P147" s="54"/>
    </row>
    <row r="148" spans="8:16">
      <c r="H148" s="95">
        <v>41745</v>
      </c>
      <c r="I148" s="103">
        <v>2232.5259999999998</v>
      </c>
      <c r="J148" s="103">
        <v>5979.6719000000003</v>
      </c>
      <c r="K148" s="103">
        <v>0.13738700000000001</v>
      </c>
      <c r="L148" s="103">
        <v>-0.27287499999999998</v>
      </c>
      <c r="M148" s="49">
        <f t="shared" si="4"/>
        <v>-8.5258638315273028E-2</v>
      </c>
      <c r="N148" s="49">
        <f t="shared" si="5"/>
        <v>6.6416725056780423E-2</v>
      </c>
      <c r="O148" s="54"/>
      <c r="P148" s="54"/>
    </row>
    <row r="149" spans="8:16">
      <c r="H149" s="95">
        <v>41746</v>
      </c>
      <c r="I149" s="103">
        <v>2224.8029999999999</v>
      </c>
      <c r="J149" s="103">
        <v>5961.9552999999996</v>
      </c>
      <c r="K149" s="103">
        <v>-0.34593099999999999</v>
      </c>
      <c r="L149" s="103">
        <v>-0.29627999999999999</v>
      </c>
      <c r="M149" s="49">
        <f t="shared" si="4"/>
        <v>-8.8423012453039407E-2</v>
      </c>
      <c r="N149" s="49">
        <f t="shared" si="5"/>
        <v>6.3257140573367288E-2</v>
      </c>
      <c r="O149" s="54"/>
      <c r="P149" s="54"/>
    </row>
    <row r="150" spans="8:16">
      <c r="H150" s="95">
        <v>41747</v>
      </c>
      <c r="I150" s="103">
        <v>2224.4789999999998</v>
      </c>
      <c r="J150" s="103">
        <v>5986.3899000000001</v>
      </c>
      <c r="K150" s="103">
        <v>-1.4563E-2</v>
      </c>
      <c r="L150" s="103">
        <v>0.40984199999999998</v>
      </c>
      <c r="M150" s="49">
        <f t="shared" si="4"/>
        <v>-8.855576620425476E-2</v>
      </c>
      <c r="N150" s="49">
        <f t="shared" si="5"/>
        <v>6.7614815466879863E-2</v>
      </c>
      <c r="O150" s="54"/>
      <c r="P150" s="54"/>
    </row>
    <row r="151" spans="8:16">
      <c r="H151" s="95">
        <v>41750</v>
      </c>
      <c r="I151" s="103">
        <v>2187.248</v>
      </c>
      <c r="J151" s="103">
        <v>5898.2047000000002</v>
      </c>
      <c r="K151" s="103">
        <v>-1.6736949999999999</v>
      </c>
      <c r="L151" s="103">
        <v>-1.473095</v>
      </c>
      <c r="M151" s="49">
        <f t="shared" si="4"/>
        <v>-0.10381056531382127</v>
      </c>
      <c r="N151" s="49">
        <f t="shared" si="5"/>
        <v>5.1887836837420931E-2</v>
      </c>
      <c r="O151" s="54"/>
      <c r="P151" s="54"/>
    </row>
    <row r="152" spans="8:16">
      <c r="H152" s="95">
        <v>41751</v>
      </c>
      <c r="I152" s="103">
        <v>2196.7950000000001</v>
      </c>
      <c r="J152" s="103">
        <v>5830.7647999999999</v>
      </c>
      <c r="K152" s="103">
        <v>0.43648500000000001</v>
      </c>
      <c r="L152" s="103">
        <v>-1.143397</v>
      </c>
      <c r="M152" s="49">
        <f t="shared" si="4"/>
        <v>-9.9898836724768181E-2</v>
      </c>
      <c r="N152" s="49">
        <f t="shared" si="5"/>
        <v>3.9860582081828522E-2</v>
      </c>
      <c r="O152" s="54"/>
      <c r="P152" s="54"/>
    </row>
    <row r="153" spans="8:16">
      <c r="H153" s="95">
        <v>41752</v>
      </c>
      <c r="I153" s="103">
        <v>2194.6680000000001</v>
      </c>
      <c r="J153" s="103">
        <v>5806.2474000000002</v>
      </c>
      <c r="K153" s="103">
        <v>-9.6823000000000006E-2</v>
      </c>
      <c r="L153" s="103">
        <v>-0.420483</v>
      </c>
      <c r="M153" s="49">
        <f t="shared" si="4"/>
        <v>-0.10077034051746914</v>
      </c>
      <c r="N153" s="49">
        <f t="shared" si="5"/>
        <v>3.5488140608090246E-2</v>
      </c>
      <c r="O153" s="54"/>
      <c r="P153" s="54"/>
    </row>
    <row r="154" spans="8:16">
      <c r="H154" s="95">
        <v>41753</v>
      </c>
      <c r="I154" s="103">
        <v>2190.4740000000002</v>
      </c>
      <c r="J154" s="103">
        <v>5735.3114999999998</v>
      </c>
      <c r="K154" s="103">
        <v>-0.19109999999999999</v>
      </c>
      <c r="L154" s="103">
        <v>-1.2217169999999999</v>
      </c>
      <c r="M154" s="49">
        <f t="shared" si="4"/>
        <v>-0.10248876407486807</v>
      </c>
      <c r="N154" s="49">
        <f t="shared" si="5"/>
        <v>2.2837408020746297E-2</v>
      </c>
      <c r="O154" s="54"/>
      <c r="P154" s="54"/>
    </row>
    <row r="155" spans="8:16">
      <c r="H155" s="95">
        <v>41754</v>
      </c>
      <c r="I155" s="103">
        <v>2167.826</v>
      </c>
      <c r="J155" s="103">
        <v>5627.9727000000003</v>
      </c>
      <c r="K155" s="103">
        <v>-1.0339309999999999</v>
      </c>
      <c r="L155" s="103">
        <v>-1.871543</v>
      </c>
      <c r="M155" s="49">
        <f t="shared" si="4"/>
        <v>-0.11176841517834279</v>
      </c>
      <c r="N155" s="49">
        <f t="shared" si="5"/>
        <v>3.6945698380150827E-3</v>
      </c>
      <c r="O155" s="54"/>
      <c r="P155" s="54"/>
    </row>
    <row r="156" spans="8:16">
      <c r="H156" s="95">
        <v>41757</v>
      </c>
      <c r="I156" s="103">
        <v>2134.9690000000001</v>
      </c>
      <c r="J156" s="103">
        <v>5433.8437000000004</v>
      </c>
      <c r="K156" s="103">
        <v>-1.515666</v>
      </c>
      <c r="L156" s="103">
        <v>-3.4493589999999998</v>
      </c>
      <c r="M156" s="49">
        <f t="shared" si="4"/>
        <v>-0.12523103864650176</v>
      </c>
      <c r="N156" s="49">
        <f t="shared" si="5"/>
        <v>-3.0926462198633486E-2</v>
      </c>
      <c r="O156" s="54"/>
      <c r="P156" s="54"/>
    </row>
    <row r="157" spans="8:16">
      <c r="H157" s="95">
        <v>41758</v>
      </c>
      <c r="I157" s="103">
        <v>2158.4699999999998</v>
      </c>
      <c r="J157" s="103">
        <v>5502.0780000000004</v>
      </c>
      <c r="K157" s="103">
        <v>1.100765</v>
      </c>
      <c r="L157" s="103">
        <v>1.255728</v>
      </c>
      <c r="M157" s="49">
        <f t="shared" si="4"/>
        <v>-0.11560188461158671</v>
      </c>
      <c r="N157" s="49">
        <f t="shared" si="5"/>
        <v>-1.8757533876238131E-2</v>
      </c>
      <c r="O157" s="54"/>
      <c r="P157" s="54"/>
    </row>
    <row r="158" spans="8:16">
      <c r="H158" s="95">
        <v>41759</v>
      </c>
      <c r="I158" s="103">
        <v>2158.6590000000001</v>
      </c>
      <c r="J158" s="103">
        <v>5580.7088999999996</v>
      </c>
      <c r="K158" s="103">
        <v>8.7559999999999999E-3</v>
      </c>
      <c r="L158" s="103">
        <v>1.4291130000000001</v>
      </c>
      <c r="M158" s="49">
        <f t="shared" si="4"/>
        <v>-0.11552444492337766</v>
      </c>
      <c r="N158" s="49">
        <f t="shared" si="5"/>
        <v>-4.7344723657452015E-3</v>
      </c>
      <c r="O158" s="54"/>
      <c r="P158" s="54"/>
    </row>
    <row r="159" spans="8:16">
      <c r="H159" s="95">
        <v>41764</v>
      </c>
      <c r="I159" s="103">
        <v>2156.4699999999998</v>
      </c>
      <c r="J159" s="103">
        <v>5633.1090999999997</v>
      </c>
      <c r="K159" s="103">
        <v>-0.101406</v>
      </c>
      <c r="L159" s="103">
        <v>0.93895200000000001</v>
      </c>
      <c r="M159" s="49">
        <f t="shared" si="4"/>
        <v>-0.11642135221168159</v>
      </c>
      <c r="N159" s="49">
        <f t="shared" si="5"/>
        <v>4.6105971649628152E-3</v>
      </c>
      <c r="O159" s="54"/>
      <c r="P159" s="54"/>
    </row>
    <row r="160" spans="8:16">
      <c r="H160" s="95">
        <v>41765</v>
      </c>
      <c r="I160" s="103">
        <v>2157.328</v>
      </c>
      <c r="J160" s="103">
        <v>5664.4139999999998</v>
      </c>
      <c r="K160" s="103">
        <v>3.9787000000000003E-2</v>
      </c>
      <c r="L160" s="103">
        <v>0.55572999999999995</v>
      </c>
      <c r="M160" s="49">
        <f t="shared" si="4"/>
        <v>-0.11606980061124084</v>
      </c>
      <c r="N160" s="49">
        <f t="shared" si="5"/>
        <v>1.019352370249238E-2</v>
      </c>
      <c r="O160" s="54"/>
      <c r="P160" s="54"/>
    </row>
    <row r="161" spans="8:16">
      <c r="H161" s="95">
        <v>41766</v>
      </c>
      <c r="I161" s="103">
        <v>2137.3159999999998</v>
      </c>
      <c r="J161" s="103">
        <v>5574.0924000000005</v>
      </c>
      <c r="K161" s="103">
        <v>-0.92762900000000004</v>
      </c>
      <c r="L161" s="103">
        <v>-1.594544</v>
      </c>
      <c r="M161" s="49">
        <f t="shared" si="4"/>
        <v>-0.12426939341779042</v>
      </c>
      <c r="N161" s="49">
        <f t="shared" si="5"/>
        <v>-5.9144612312441724E-3</v>
      </c>
      <c r="O161" s="54"/>
      <c r="P161" s="54"/>
    </row>
    <row r="162" spans="8:16">
      <c r="H162" s="95">
        <v>41767</v>
      </c>
      <c r="I162" s="103">
        <v>2135.4960000000001</v>
      </c>
      <c r="J162" s="103">
        <v>5567.7898999999998</v>
      </c>
      <c r="K162" s="103">
        <v>-8.5153999999999994E-2</v>
      </c>
      <c r="L162" s="103">
        <v>-0.113068</v>
      </c>
      <c r="M162" s="49">
        <f t="shared" si="4"/>
        <v>-0.12501510893387668</v>
      </c>
      <c r="N162" s="49">
        <f t="shared" si="5"/>
        <v>-7.0384512297039237E-3</v>
      </c>
      <c r="O162" s="54"/>
      <c r="P162" s="54"/>
    </row>
    <row r="163" spans="8:16">
      <c r="H163" s="95">
        <v>41768</v>
      </c>
      <c r="I163" s="103">
        <v>2133.9110000000001</v>
      </c>
      <c r="J163" s="103">
        <v>5520.7257</v>
      </c>
      <c r="K163" s="103">
        <v>-7.4221999999999996E-2</v>
      </c>
      <c r="L163" s="103">
        <v>-0.84529399999999999</v>
      </c>
      <c r="M163" s="49">
        <f t="shared" si="4"/>
        <v>-0.1256645370069519</v>
      </c>
      <c r="N163" s="49">
        <f t="shared" si="5"/>
        <v>-1.5431896701422421E-2</v>
      </c>
      <c r="O163" s="54"/>
      <c r="P163" s="54"/>
    </row>
    <row r="164" spans="8:16">
      <c r="H164" s="95">
        <v>41771</v>
      </c>
      <c r="I164" s="103">
        <v>2180.0540000000001</v>
      </c>
      <c r="J164" s="103">
        <v>5598.2172</v>
      </c>
      <c r="K164" s="103">
        <v>2.1623679999999998</v>
      </c>
      <c r="L164" s="103">
        <v>1.4036470000000001</v>
      </c>
      <c r="M164" s="49">
        <f t="shared" si="4"/>
        <v>-0.10675819027136257</v>
      </c>
      <c r="N164" s="49">
        <f t="shared" si="5"/>
        <v>-1.6120361753394485E-3</v>
      </c>
      <c r="O164" s="54"/>
      <c r="P164" s="54"/>
    </row>
    <row r="165" spans="8:16">
      <c r="H165" s="95">
        <v>41772</v>
      </c>
      <c r="I165" s="103">
        <v>2174.8519999999999</v>
      </c>
      <c r="J165" s="103">
        <v>5589.6412</v>
      </c>
      <c r="K165" s="103">
        <v>-0.238618</v>
      </c>
      <c r="L165" s="103">
        <v>-0.15319199999999999</v>
      </c>
      <c r="M165" s="49">
        <f t="shared" si="4"/>
        <v>-0.10888962549920944</v>
      </c>
      <c r="N165" s="49">
        <f t="shared" si="5"/>
        <v>-3.1414829388126675E-3</v>
      </c>
      <c r="O165" s="54"/>
      <c r="P165" s="54"/>
    </row>
    <row r="166" spans="8:16">
      <c r="H166" s="95">
        <v>41773</v>
      </c>
      <c r="I166" s="103">
        <v>2172.3719999999998</v>
      </c>
      <c r="J166" s="103">
        <v>5602.5492000000004</v>
      </c>
      <c r="K166" s="103">
        <v>-0.11403099999999999</v>
      </c>
      <c r="L166" s="103">
        <v>0.23092699999999999</v>
      </c>
      <c r="M166" s="49">
        <f t="shared" si="4"/>
        <v>-0.10990576532332708</v>
      </c>
      <c r="N166" s="49">
        <f t="shared" si="5"/>
        <v>-8.3946581860361302E-4</v>
      </c>
      <c r="O166" s="54"/>
      <c r="P166" s="54"/>
    </row>
    <row r="167" spans="8:16">
      <c r="H167" s="95">
        <v>41774</v>
      </c>
      <c r="I167" s="103">
        <v>2144.0839999999998</v>
      </c>
      <c r="J167" s="103">
        <v>5517.5515999999998</v>
      </c>
      <c r="K167" s="103">
        <v>-1.302171</v>
      </c>
      <c r="L167" s="103">
        <v>-1.5171239999999999</v>
      </c>
      <c r="M167" s="49">
        <f t="shared" si="4"/>
        <v>-0.12149631505906933</v>
      </c>
      <c r="N167" s="49">
        <f t="shared" si="5"/>
        <v>-1.5997966777441586E-2</v>
      </c>
      <c r="O167" s="54"/>
      <c r="P167" s="54"/>
    </row>
    <row r="168" spans="8:16">
      <c r="H168" s="95">
        <v>41775</v>
      </c>
      <c r="I168" s="103">
        <v>2145.9520000000002</v>
      </c>
      <c r="J168" s="103">
        <v>5467.7407000000003</v>
      </c>
      <c r="K168" s="103">
        <v>8.7123000000000006E-2</v>
      </c>
      <c r="L168" s="103">
        <v>-0.90277200000000002</v>
      </c>
      <c r="M168" s="49">
        <f t="shared" si="4"/>
        <v>-0.12073093232058052</v>
      </c>
      <c r="N168" s="49">
        <f t="shared" si="5"/>
        <v>-2.4881259663482758E-2</v>
      </c>
      <c r="O168" s="54"/>
      <c r="P168" s="54"/>
    </row>
    <row r="169" spans="8:16">
      <c r="H169" s="95">
        <v>41778</v>
      </c>
      <c r="I169" s="103">
        <v>2115.143</v>
      </c>
      <c r="J169" s="103">
        <v>5409.7002000000002</v>
      </c>
      <c r="K169" s="103">
        <v>-1.4356800000000001</v>
      </c>
      <c r="L169" s="103">
        <v>-1.0615079999999999</v>
      </c>
      <c r="M169" s="49">
        <f t="shared" si="4"/>
        <v>-0.13335442096624239</v>
      </c>
      <c r="N169" s="49">
        <f t="shared" si="5"/>
        <v>-3.5232222218912979E-2</v>
      </c>
      <c r="O169" s="54"/>
      <c r="P169" s="54"/>
    </row>
    <row r="170" spans="8:16">
      <c r="H170" s="95">
        <v>41779</v>
      </c>
      <c r="I170" s="103">
        <v>2115.7710000000002</v>
      </c>
      <c r="J170" s="103">
        <v>5429.4414999999999</v>
      </c>
      <c r="K170" s="103">
        <v>2.9690999999999999E-2</v>
      </c>
      <c r="L170" s="103">
        <v>0.36492400000000003</v>
      </c>
      <c r="M170" s="49">
        <f t="shared" si="4"/>
        <v>-0.13309710813981257</v>
      </c>
      <c r="N170" s="49">
        <f t="shared" si="5"/>
        <v>-3.1711552047299918E-2</v>
      </c>
      <c r="O170" s="54"/>
      <c r="P170" s="54"/>
    </row>
    <row r="171" spans="8:16">
      <c r="H171" s="95">
        <v>41780</v>
      </c>
      <c r="I171" s="103">
        <v>2135.9050000000002</v>
      </c>
      <c r="J171" s="103">
        <v>5486.0222999999996</v>
      </c>
      <c r="K171" s="103">
        <v>0.95161499999999999</v>
      </c>
      <c r="L171" s="103">
        <v>1.042111</v>
      </c>
      <c r="M171" s="49">
        <f t="shared" si="4"/>
        <v>-0.12484752780965724</v>
      </c>
      <c r="N171" s="49">
        <f t="shared" si="5"/>
        <v>-2.1620912887466925E-2</v>
      </c>
      <c r="O171" s="54"/>
      <c r="P171" s="54"/>
    </row>
    <row r="172" spans="8:16">
      <c r="H172" s="95">
        <v>41781</v>
      </c>
      <c r="I172" s="103">
        <v>2130.8679999999999</v>
      </c>
      <c r="J172" s="103">
        <v>5499.4906000000001</v>
      </c>
      <c r="K172" s="103">
        <v>-0.23582500000000001</v>
      </c>
      <c r="L172" s="103">
        <v>0.245502</v>
      </c>
      <c r="M172" s="49">
        <f t="shared" si="4"/>
        <v>-0.12691135696049638</v>
      </c>
      <c r="N172" s="49">
        <f t="shared" si="5"/>
        <v>-1.9218971674257124E-2</v>
      </c>
      <c r="O172" s="54"/>
      <c r="P172" s="54"/>
    </row>
    <row r="173" spans="8:16">
      <c r="H173" s="95">
        <v>41782</v>
      </c>
      <c r="I173" s="103">
        <v>2148.4140000000002</v>
      </c>
      <c r="J173" s="103">
        <v>5558.3307000000004</v>
      </c>
      <c r="K173" s="103">
        <v>0.82342000000000004</v>
      </c>
      <c r="L173" s="103">
        <v>1.0699190000000001</v>
      </c>
      <c r="M173" s="49">
        <f t="shared" si="4"/>
        <v>-0.11972216770486366</v>
      </c>
      <c r="N173" s="49">
        <f t="shared" si="5"/>
        <v>-8.7254081822512042E-3</v>
      </c>
      <c r="O173" s="54"/>
      <c r="P173" s="54"/>
    </row>
    <row r="174" spans="8:16">
      <c r="H174" s="95">
        <v>41785</v>
      </c>
      <c r="I174" s="103">
        <v>2155.9760000000001</v>
      </c>
      <c r="J174" s="103">
        <v>5674.4072999999999</v>
      </c>
      <c r="K174" s="103">
        <v>0.35198099999999999</v>
      </c>
      <c r="L174" s="103">
        <v>2.088336</v>
      </c>
      <c r="M174" s="49">
        <f t="shared" si="4"/>
        <v>-0.11662376070890501</v>
      </c>
      <c r="N174" s="49">
        <f t="shared" si="5"/>
        <v>1.1975732231109149E-2</v>
      </c>
      <c r="O174" s="54"/>
      <c r="P174" s="54"/>
    </row>
    <row r="175" spans="8:16">
      <c r="H175" s="95">
        <v>41786</v>
      </c>
      <c r="I175" s="103">
        <v>2147.2800000000002</v>
      </c>
      <c r="J175" s="103">
        <v>5646.8816999999999</v>
      </c>
      <c r="K175" s="103">
        <v>-0.40334399999999998</v>
      </c>
      <c r="L175" s="103">
        <v>-0.48508299999999999</v>
      </c>
      <c r="M175" s="49">
        <f t="shared" si="4"/>
        <v>-0.12018680583411756</v>
      </c>
      <c r="N175" s="49">
        <f t="shared" si="5"/>
        <v>7.0668073439055235E-3</v>
      </c>
      <c r="O175" s="54"/>
      <c r="P175" s="54"/>
    </row>
    <row r="176" spans="8:16">
      <c r="H176" s="95">
        <v>41787</v>
      </c>
      <c r="I176" s="103">
        <v>2169.3519999999999</v>
      </c>
      <c r="J176" s="103">
        <v>5714.7348000000002</v>
      </c>
      <c r="K176" s="103">
        <v>1.0279050000000001</v>
      </c>
      <c r="L176" s="103">
        <v>1.201603</v>
      </c>
      <c r="M176" s="49">
        <f t="shared" si="4"/>
        <v>-0.11114316139947045</v>
      </c>
      <c r="N176" s="49">
        <f t="shared" si="5"/>
        <v>1.9167752328353549E-2</v>
      </c>
      <c r="O176" s="54"/>
      <c r="P176" s="54"/>
    </row>
    <row r="177" spans="8:16">
      <c r="H177" s="95">
        <v>41788</v>
      </c>
      <c r="I177" s="103">
        <v>2155.1640000000002</v>
      </c>
      <c r="J177" s="103">
        <v>5690.8235999999997</v>
      </c>
      <c r="K177" s="103">
        <v>-0.65402000000000005</v>
      </c>
      <c r="L177" s="103">
        <v>-0.41841299999999998</v>
      </c>
      <c r="M177" s="49">
        <f t="shared" si="4"/>
        <v>-0.11695646455454345</v>
      </c>
      <c r="N177" s="49">
        <f t="shared" si="5"/>
        <v>1.4903420769262876E-2</v>
      </c>
      <c r="O177" s="54"/>
      <c r="P177" s="54"/>
    </row>
    <row r="178" spans="8:16">
      <c r="H178" s="95">
        <v>41789</v>
      </c>
      <c r="I178" s="103">
        <v>2156.4639999999999</v>
      </c>
      <c r="J178" s="103">
        <v>5687.8425999999999</v>
      </c>
      <c r="K178" s="103">
        <v>6.0319999999999999E-2</v>
      </c>
      <c r="L178" s="103">
        <v>-5.2382999999999999E-2</v>
      </c>
      <c r="M178" s="49">
        <f t="shared" si="4"/>
        <v>-0.11642381061448193</v>
      </c>
      <c r="N178" s="49">
        <f t="shared" si="5"/>
        <v>1.4371788213069614E-2</v>
      </c>
      <c r="O178" s="54"/>
      <c r="P178" s="54"/>
    </row>
    <row r="179" spans="8:16">
      <c r="H179" s="95">
        <v>41793</v>
      </c>
      <c r="I179" s="103">
        <v>2149.9180000000001</v>
      </c>
      <c r="J179" s="103">
        <v>5691.6090999999997</v>
      </c>
      <c r="K179" s="103">
        <v>-0.30355199999999999</v>
      </c>
      <c r="L179" s="103">
        <v>6.6220000000000001E-2</v>
      </c>
      <c r="M179" s="49">
        <f t="shared" si="4"/>
        <v>-0.11910592806959241</v>
      </c>
      <c r="N179" s="49">
        <f t="shared" si="5"/>
        <v>1.5043507107031839E-2</v>
      </c>
      <c r="O179" s="54"/>
      <c r="P179" s="54"/>
    </row>
    <row r="180" spans="8:16">
      <c r="H180" s="95">
        <v>41794</v>
      </c>
      <c r="I180" s="103">
        <v>2128.2739999999999</v>
      </c>
      <c r="J180" s="103">
        <v>5627.0968999999996</v>
      </c>
      <c r="K180" s="103">
        <v>-1.0067360000000001</v>
      </c>
      <c r="L180" s="103">
        <v>-1.133462</v>
      </c>
      <c r="M180" s="49">
        <f t="shared" si="4"/>
        <v>-0.12797420643781943</v>
      </c>
      <c r="N180" s="49">
        <f t="shared" si="5"/>
        <v>3.5383793674634845E-3</v>
      </c>
      <c r="O180" s="54"/>
      <c r="P180" s="54"/>
    </row>
    <row r="181" spans="8:16">
      <c r="H181" s="95">
        <v>41795</v>
      </c>
      <c r="I181" s="103">
        <v>2150.6019999999999</v>
      </c>
      <c r="J181" s="103">
        <v>5689.6126999999997</v>
      </c>
      <c r="K181" s="103">
        <v>1.049113</v>
      </c>
      <c r="L181" s="103">
        <v>1.110978</v>
      </c>
      <c r="M181" s="49">
        <f t="shared" si="4"/>
        <v>-0.11882567015036005</v>
      </c>
      <c r="N181" s="49">
        <f t="shared" si="5"/>
        <v>1.4687468450478969E-2</v>
      </c>
      <c r="O181" s="54"/>
      <c r="P181" s="54"/>
    </row>
    <row r="182" spans="8:16">
      <c r="H182" s="95">
        <v>41796</v>
      </c>
      <c r="I182" s="103">
        <v>2134.7159999999999</v>
      </c>
      <c r="J182" s="103">
        <v>5694.7884999999997</v>
      </c>
      <c r="K182" s="103">
        <v>-0.73867700000000003</v>
      </c>
      <c r="L182" s="103">
        <v>9.0968999999999994E-2</v>
      </c>
      <c r="M182" s="49">
        <f t="shared" si="4"/>
        <v>-0.1253347012979138</v>
      </c>
      <c r="N182" s="49">
        <f t="shared" si="5"/>
        <v>1.5610522386857895E-2</v>
      </c>
      <c r="O182" s="54"/>
      <c r="P182" s="54"/>
    </row>
    <row r="183" spans="8:16">
      <c r="H183" s="95">
        <v>41799</v>
      </c>
      <c r="I183" s="103">
        <v>2134.2809999999999</v>
      </c>
      <c r="J183" s="103">
        <v>5663.2253000000001</v>
      </c>
      <c r="K183" s="103">
        <v>-2.0376999999999999E-2</v>
      </c>
      <c r="L183" s="103">
        <v>-0.55424700000000005</v>
      </c>
      <c r="M183" s="49">
        <f t="shared" si="4"/>
        <v>-0.12551293550093434</v>
      </c>
      <c r="N183" s="49">
        <f t="shared" si="5"/>
        <v>9.9815305392763065E-3</v>
      </c>
      <c r="O183" s="54"/>
      <c r="P183" s="54"/>
    </row>
    <row r="184" spans="8:16">
      <c r="H184" s="95">
        <v>41800</v>
      </c>
      <c r="I184" s="103">
        <v>2161.268</v>
      </c>
      <c r="J184" s="103">
        <v>5705.4793</v>
      </c>
      <c r="K184" s="103">
        <v>1.264454</v>
      </c>
      <c r="L184" s="103">
        <v>0.746112</v>
      </c>
      <c r="M184" s="49">
        <f t="shared" si="4"/>
        <v>-0.11445544943905395</v>
      </c>
      <c r="N184" s="49">
        <f t="shared" si="5"/>
        <v>1.7517123303245397E-2</v>
      </c>
      <c r="O184" s="54"/>
      <c r="P184" s="54"/>
    </row>
    <row r="185" spans="8:16">
      <c r="H185" s="95">
        <v>41801</v>
      </c>
      <c r="I185" s="103">
        <v>2160.7660000000001</v>
      </c>
      <c r="J185" s="103">
        <v>5761.3233</v>
      </c>
      <c r="K185" s="103">
        <v>-2.3227000000000001E-2</v>
      </c>
      <c r="L185" s="103">
        <v>0.97877800000000004</v>
      </c>
      <c r="M185" s="49">
        <f t="shared" si="4"/>
        <v>-0.11466113580667769</v>
      </c>
      <c r="N185" s="49">
        <f t="shared" si="5"/>
        <v>2.7476361299910712E-2</v>
      </c>
      <c r="O185" s="54"/>
      <c r="P185" s="54"/>
    </row>
    <row r="186" spans="8:16">
      <c r="H186" s="95">
        <v>41802</v>
      </c>
      <c r="I186" s="103">
        <v>2153.41</v>
      </c>
      <c r="J186" s="103">
        <v>5746.6082999999999</v>
      </c>
      <c r="K186" s="103">
        <v>-0.34043499999999999</v>
      </c>
      <c r="L186" s="103">
        <v>-0.25541000000000003</v>
      </c>
      <c r="M186" s="49">
        <f t="shared" si="4"/>
        <v>-0.11767513763982684</v>
      </c>
      <c r="N186" s="49">
        <f t="shared" si="5"/>
        <v>2.4852083183713125E-2</v>
      </c>
      <c r="O186" s="54"/>
      <c r="P186" s="54"/>
    </row>
    <row r="187" spans="8:16">
      <c r="H187" s="95">
        <v>41803</v>
      </c>
      <c r="I187" s="103">
        <v>2176.2420000000002</v>
      </c>
      <c r="J187" s="103">
        <v>5783.0505999999996</v>
      </c>
      <c r="K187" s="103">
        <v>1.0602720000000001</v>
      </c>
      <c r="L187" s="103">
        <v>0.63415299999999997</v>
      </c>
      <c r="M187" s="49">
        <f t="shared" si="4"/>
        <v>-0.10832009551714339</v>
      </c>
      <c r="N187" s="49">
        <f t="shared" si="5"/>
        <v>3.1351215388531362E-2</v>
      </c>
      <c r="O187" s="54"/>
      <c r="P187" s="54"/>
    </row>
    <row r="188" spans="8:16">
      <c r="H188" s="95">
        <v>41806</v>
      </c>
      <c r="I188" s="103">
        <v>2191.855</v>
      </c>
      <c r="J188" s="103">
        <v>5780.0442999999996</v>
      </c>
      <c r="K188" s="103">
        <v>0.71742899999999998</v>
      </c>
      <c r="L188" s="103">
        <v>-5.1985000000000003E-2</v>
      </c>
      <c r="M188" s="49">
        <f t="shared" si="4"/>
        <v>-0.10192292169700268</v>
      </c>
      <c r="N188" s="49">
        <f t="shared" si="5"/>
        <v>3.0815070821713642E-2</v>
      </c>
      <c r="O188" s="54"/>
      <c r="P188" s="54"/>
    </row>
    <row r="189" spans="8:16">
      <c r="H189" s="95">
        <v>41807</v>
      </c>
      <c r="I189" s="103">
        <v>2169.674</v>
      </c>
      <c r="J189" s="103">
        <v>5719.2419</v>
      </c>
      <c r="K189" s="103">
        <v>-1.0119739999999999</v>
      </c>
      <c r="L189" s="103">
        <v>-1.0519369999999999</v>
      </c>
      <c r="M189" s="49">
        <f t="shared" si="4"/>
        <v>-0.11101122711585509</v>
      </c>
      <c r="N189" s="49">
        <f t="shared" si="5"/>
        <v>1.9971550078779154E-2</v>
      </c>
      <c r="O189" s="54"/>
      <c r="P189" s="54"/>
    </row>
    <row r="190" spans="8:16">
      <c r="H190" s="95">
        <v>41808</v>
      </c>
      <c r="I190" s="103">
        <v>2160.239</v>
      </c>
      <c r="J190" s="103">
        <v>5684.2682000000004</v>
      </c>
      <c r="K190" s="103">
        <v>-0.43485800000000002</v>
      </c>
      <c r="L190" s="103">
        <v>-0.61150899999999997</v>
      </c>
      <c r="M190" s="49">
        <f t="shared" si="4"/>
        <v>-0.11487706551930277</v>
      </c>
      <c r="N190" s="49">
        <f t="shared" si="5"/>
        <v>1.3734328498592241E-2</v>
      </c>
      <c r="O190" s="54"/>
      <c r="P190" s="54"/>
    </row>
    <row r="191" spans="8:16">
      <c r="H191" s="95">
        <v>41809</v>
      </c>
      <c r="I191" s="103">
        <v>2126.9070000000002</v>
      </c>
      <c r="J191" s="103">
        <v>5574.808</v>
      </c>
      <c r="K191" s="103">
        <v>-1.542977</v>
      </c>
      <c r="L191" s="103">
        <v>-1.9256690000000001</v>
      </c>
      <c r="M191" s="49">
        <f t="shared" si="4"/>
        <v>-0.12853431254248415</v>
      </c>
      <c r="N191" s="49">
        <f t="shared" si="5"/>
        <v>-5.7868408833032792E-3</v>
      </c>
      <c r="O191" s="54"/>
      <c r="P191" s="54"/>
    </row>
    <row r="192" spans="8:16">
      <c r="H192" s="95">
        <v>41810</v>
      </c>
      <c r="I192" s="103">
        <v>2136.7289999999998</v>
      </c>
      <c r="J192" s="103">
        <v>5617.3549999999996</v>
      </c>
      <c r="K192" s="103">
        <v>0.46179700000000001</v>
      </c>
      <c r="L192" s="103">
        <v>0.76320100000000002</v>
      </c>
      <c r="M192" s="49">
        <f t="shared" si="4"/>
        <v>-0.12450990715841825</v>
      </c>
      <c r="N192" s="49">
        <f t="shared" si="5"/>
        <v>1.8010056005464126E-3</v>
      </c>
      <c r="O192" s="54"/>
      <c r="P192" s="54"/>
    </row>
    <row r="193" spans="8:16">
      <c r="H193" s="95">
        <v>41813</v>
      </c>
      <c r="I193" s="103">
        <v>2134.11</v>
      </c>
      <c r="J193" s="103">
        <v>5663.9198999999999</v>
      </c>
      <c r="K193" s="103">
        <v>-0.122571</v>
      </c>
      <c r="L193" s="103">
        <v>0.82894699999999999</v>
      </c>
      <c r="M193" s="49">
        <f t="shared" si="4"/>
        <v>-0.1255829999807424</v>
      </c>
      <c r="N193" s="49">
        <f t="shared" si="5"/>
        <v>1.0105405740058693E-2</v>
      </c>
      <c r="O193" s="54"/>
      <c r="P193" s="54"/>
    </row>
    <row r="194" spans="8:16">
      <c r="H194" s="95">
        <v>41814</v>
      </c>
      <c r="I194" s="103">
        <v>2144.8209999999999</v>
      </c>
      <c r="J194" s="103">
        <v>5717.0254999999997</v>
      </c>
      <c r="K194" s="103">
        <v>0.50189499999999998</v>
      </c>
      <c r="L194" s="103">
        <v>0.937612</v>
      </c>
      <c r="M194" s="49">
        <f t="shared" si="4"/>
        <v>-0.12119434124843431</v>
      </c>
      <c r="N194" s="49">
        <f t="shared" si="5"/>
        <v>1.9576276547230265E-2</v>
      </c>
      <c r="O194" s="54"/>
      <c r="P194" s="54"/>
    </row>
    <row r="195" spans="8:16">
      <c r="H195" s="95">
        <v>41815</v>
      </c>
      <c r="I195" s="103">
        <v>2133.3710000000001</v>
      </c>
      <c r="J195" s="103">
        <v>5699.2344000000003</v>
      </c>
      <c r="K195" s="103">
        <v>-0.53384399999999999</v>
      </c>
      <c r="L195" s="103">
        <v>-0.311195</v>
      </c>
      <c r="M195" s="49">
        <f t="shared" si="4"/>
        <v>-0.12588579325897753</v>
      </c>
      <c r="N195" s="49">
        <f t="shared" si="5"/>
        <v>1.6403405708421026E-2</v>
      </c>
      <c r="O195" s="54"/>
      <c r="P195" s="54"/>
    </row>
    <row r="196" spans="8:16">
      <c r="H196" s="95">
        <v>41816</v>
      </c>
      <c r="I196" s="103">
        <v>2149.076</v>
      </c>
      <c r="J196" s="103">
        <v>5772.6324000000004</v>
      </c>
      <c r="K196" s="103">
        <v>0.73615900000000001</v>
      </c>
      <c r="L196" s="103">
        <v>1.287857</v>
      </c>
      <c r="M196" s="49">
        <f t="shared" si="4"/>
        <v>-0.1194509239292324</v>
      </c>
      <c r="N196" s="49">
        <f t="shared" si="5"/>
        <v>2.9493230049070673E-2</v>
      </c>
      <c r="O196" s="54"/>
      <c r="P196" s="54"/>
    </row>
    <row r="197" spans="8:16">
      <c r="H197" s="95">
        <v>41817</v>
      </c>
      <c r="I197" s="103">
        <v>2150.2579999999998</v>
      </c>
      <c r="J197" s="103">
        <v>5796.0164000000004</v>
      </c>
      <c r="K197" s="103">
        <v>5.5E-2</v>
      </c>
      <c r="L197" s="103">
        <v>0.405084</v>
      </c>
      <c r="M197" s="49">
        <f t="shared" si="4"/>
        <v>-0.1189666185775764</v>
      </c>
      <c r="N197" s="49">
        <f t="shared" si="5"/>
        <v>3.3663540580443962E-2</v>
      </c>
      <c r="O197" s="54"/>
      <c r="P197" s="54"/>
    </row>
    <row r="198" spans="8:16">
      <c r="H198" s="95">
        <v>41820</v>
      </c>
      <c r="I198" s="103">
        <v>2165.1179999999999</v>
      </c>
      <c r="J198" s="103">
        <v>5854.4183000000003</v>
      </c>
      <c r="K198" s="103">
        <v>0.69108000000000003</v>
      </c>
      <c r="L198" s="103">
        <v>1.0076210000000001</v>
      </c>
      <c r="M198" s="49">
        <f t="shared" ref="M198:M245" si="6">I198/$I$5-1</f>
        <v>-0.11287797430887125</v>
      </c>
      <c r="N198" s="49">
        <f t="shared" ref="N198:N245" si="7">J198/$J$5-1</f>
        <v>4.4078955335071779E-2</v>
      </c>
      <c r="O198" s="54"/>
      <c r="P198" s="54"/>
    </row>
    <row r="199" spans="8:16">
      <c r="H199" s="95">
        <v>41821</v>
      </c>
      <c r="I199" s="103">
        <v>2164.5590000000002</v>
      </c>
      <c r="J199" s="103">
        <v>5876.2855</v>
      </c>
      <c r="K199" s="103">
        <v>-2.5818000000000001E-2</v>
      </c>
      <c r="L199" s="103">
        <v>0.37351600000000001</v>
      </c>
      <c r="M199" s="49">
        <f t="shared" si="6"/>
        <v>-0.11310701550309765</v>
      </c>
      <c r="N199" s="49">
        <f t="shared" si="7"/>
        <v>4.7978759237383262E-2</v>
      </c>
      <c r="O199" s="54"/>
      <c r="P199" s="54"/>
    </row>
    <row r="200" spans="8:16">
      <c r="H200" s="95">
        <v>41822</v>
      </c>
      <c r="I200" s="103">
        <v>2170.8670000000002</v>
      </c>
      <c r="J200" s="103">
        <v>5908.5111999999999</v>
      </c>
      <c r="K200" s="103">
        <v>0.29142200000000001</v>
      </c>
      <c r="L200" s="103">
        <v>0.54840299999999997</v>
      </c>
      <c r="M200" s="49">
        <f t="shared" si="6"/>
        <v>-0.11052241469239843</v>
      </c>
      <c r="N200" s="49">
        <f t="shared" si="7"/>
        <v>5.3725901560804257E-2</v>
      </c>
      <c r="O200" s="54"/>
      <c r="P200" s="54"/>
    </row>
    <row r="201" spans="8:16">
      <c r="H201" s="95">
        <v>41823</v>
      </c>
      <c r="I201" s="103">
        <v>2180.192</v>
      </c>
      <c r="J201" s="103">
        <v>6023.4197999999997</v>
      </c>
      <c r="K201" s="103">
        <v>0.42955199999999999</v>
      </c>
      <c r="L201" s="103">
        <v>1.944798</v>
      </c>
      <c r="M201" s="49">
        <f t="shared" si="6"/>
        <v>-0.10670164700695606</v>
      </c>
      <c r="N201" s="49">
        <f t="shared" si="7"/>
        <v>7.4218740456005072E-2</v>
      </c>
      <c r="O201" s="54"/>
      <c r="P201" s="54"/>
    </row>
    <row r="202" spans="8:16">
      <c r="H202" s="95">
        <v>41824</v>
      </c>
      <c r="I202" s="103">
        <v>2178.6950000000002</v>
      </c>
      <c r="J202" s="103">
        <v>5994.5007999999998</v>
      </c>
      <c r="K202" s="103">
        <v>-6.8664000000000003E-2</v>
      </c>
      <c r="L202" s="103">
        <v>-0.48010900000000001</v>
      </c>
      <c r="M202" s="49">
        <f t="shared" si="6"/>
        <v>-0.10731501850562697</v>
      </c>
      <c r="N202" s="49">
        <f t="shared" si="7"/>
        <v>6.9061316137805084E-2</v>
      </c>
      <c r="O202" s="54"/>
      <c r="P202" s="54"/>
    </row>
    <row r="203" spans="8:16">
      <c r="H203" s="95">
        <v>41827</v>
      </c>
      <c r="I203" s="103">
        <v>2176.2890000000002</v>
      </c>
      <c r="J203" s="103">
        <v>5967.7222000000002</v>
      </c>
      <c r="K203" s="103">
        <v>-0.110433</v>
      </c>
      <c r="L203" s="103">
        <v>-0.44671899999999998</v>
      </c>
      <c r="M203" s="49">
        <f t="shared" si="6"/>
        <v>-0.10830083802854107</v>
      </c>
      <c r="N203" s="49">
        <f t="shared" si="7"/>
        <v>6.4285611485246363E-2</v>
      </c>
      <c r="O203" s="54"/>
      <c r="P203" s="54"/>
    </row>
    <row r="204" spans="8:16">
      <c r="H204" s="95">
        <v>41828</v>
      </c>
      <c r="I204" s="103">
        <v>2180.473</v>
      </c>
      <c r="J204" s="103">
        <v>6005.1219000000001</v>
      </c>
      <c r="K204" s="103">
        <v>0.19225400000000001</v>
      </c>
      <c r="L204" s="103">
        <v>0.62670000000000003</v>
      </c>
      <c r="M204" s="49">
        <f t="shared" si="6"/>
        <v>-0.10658651180914269</v>
      </c>
      <c r="N204" s="49">
        <f t="shared" si="7"/>
        <v>7.0955486732432682E-2</v>
      </c>
      <c r="O204" s="54"/>
      <c r="P204" s="54"/>
    </row>
    <row r="205" spans="8:16">
      <c r="H205" s="95">
        <v>41829</v>
      </c>
      <c r="I205" s="103">
        <v>2148.71</v>
      </c>
      <c r="J205" s="103">
        <v>5905.9798000000001</v>
      </c>
      <c r="K205" s="103">
        <v>-1.4567019999999999</v>
      </c>
      <c r="L205" s="103">
        <v>-1.6509590000000001</v>
      </c>
      <c r="M205" s="49">
        <f t="shared" si="6"/>
        <v>-0.11960088650004974</v>
      </c>
      <c r="N205" s="49">
        <f t="shared" si="7"/>
        <v>5.3274450821875208E-2</v>
      </c>
      <c r="O205" s="54"/>
      <c r="P205" s="54"/>
    </row>
    <row r="206" spans="8:16">
      <c r="H206" s="95">
        <v>41830</v>
      </c>
      <c r="I206" s="103">
        <v>2142.8470000000002</v>
      </c>
      <c r="J206" s="103">
        <v>5916.7848000000004</v>
      </c>
      <c r="K206" s="103">
        <v>-0.27286100000000002</v>
      </c>
      <c r="L206" s="103">
        <v>0.18295</v>
      </c>
      <c r="M206" s="49">
        <f t="shared" si="6"/>
        <v>-0.12200315576972787</v>
      </c>
      <c r="N206" s="49">
        <f t="shared" si="7"/>
        <v>5.5201418205192532E-2</v>
      </c>
      <c r="O206" s="54"/>
      <c r="P206" s="54"/>
    </row>
    <row r="207" spans="8:16">
      <c r="H207" s="95">
        <v>41831</v>
      </c>
      <c r="I207" s="103">
        <v>2148.009</v>
      </c>
      <c r="J207" s="103">
        <v>5930.3639000000003</v>
      </c>
      <c r="K207" s="103">
        <v>0.240894</v>
      </c>
      <c r="L207" s="103">
        <v>0.22950100000000001</v>
      </c>
      <c r="M207" s="49">
        <f t="shared" si="6"/>
        <v>-0.11988810989388299</v>
      </c>
      <c r="N207" s="49">
        <f t="shared" si="7"/>
        <v>5.7623119528172895E-2</v>
      </c>
      <c r="O207" s="54"/>
      <c r="P207" s="54"/>
    </row>
    <row r="208" spans="8:16">
      <c r="H208" s="95">
        <v>41834</v>
      </c>
      <c r="I208" s="103">
        <v>2171.7579999999998</v>
      </c>
      <c r="J208" s="103">
        <v>5979.5362999999998</v>
      </c>
      <c r="K208" s="103">
        <v>1.105629</v>
      </c>
      <c r="L208" s="103">
        <v>0.82916299999999998</v>
      </c>
      <c r="M208" s="49">
        <f t="shared" si="6"/>
        <v>-0.11015734187655624</v>
      </c>
      <c r="N208" s="49">
        <f t="shared" si="7"/>
        <v>6.6392542106555652E-2</v>
      </c>
      <c r="O208" s="54"/>
      <c r="P208" s="54"/>
    </row>
    <row r="209" spans="8:16">
      <c r="H209" s="95">
        <v>41835</v>
      </c>
      <c r="I209" s="103">
        <v>2174.9760000000001</v>
      </c>
      <c r="J209" s="103">
        <v>5993.6450000000004</v>
      </c>
      <c r="K209" s="103">
        <v>0.148175</v>
      </c>
      <c r="L209" s="103">
        <v>0.23594999999999999</v>
      </c>
      <c r="M209" s="49">
        <f t="shared" si="6"/>
        <v>-0.10883881850800348</v>
      </c>
      <c r="N209" s="49">
        <f t="shared" si="7"/>
        <v>6.8908692474071609E-2</v>
      </c>
      <c r="O209" s="54"/>
      <c r="P209" s="54"/>
    </row>
    <row r="210" spans="8:16">
      <c r="H210" s="95">
        <v>41836</v>
      </c>
      <c r="I210" s="103">
        <v>2170.8679999999999</v>
      </c>
      <c r="J210" s="103">
        <v>5924.1733000000004</v>
      </c>
      <c r="K210" s="103">
        <v>-0.18887599999999999</v>
      </c>
      <c r="L210" s="103">
        <v>-1.159089</v>
      </c>
      <c r="M210" s="49">
        <f t="shared" si="6"/>
        <v>-0.11052200495859843</v>
      </c>
      <c r="N210" s="49">
        <f t="shared" si="7"/>
        <v>5.6519085813858894E-2</v>
      </c>
      <c r="O210" s="54"/>
      <c r="P210" s="54"/>
    </row>
    <row r="211" spans="8:16">
      <c r="H211" s="95">
        <v>41837</v>
      </c>
      <c r="I211" s="103">
        <v>2157.0680000000002</v>
      </c>
      <c r="J211" s="103">
        <v>5883.9007000000001</v>
      </c>
      <c r="K211" s="103">
        <v>-0.63568999999999998</v>
      </c>
      <c r="L211" s="103">
        <v>-0.67980099999999999</v>
      </c>
      <c r="M211" s="49">
        <f t="shared" si="6"/>
        <v>-0.1161763313992531</v>
      </c>
      <c r="N211" s="49">
        <f t="shared" si="7"/>
        <v>4.9336856601329249E-2</v>
      </c>
      <c r="O211" s="54"/>
      <c r="P211" s="54"/>
    </row>
    <row r="212" spans="8:16">
      <c r="H212" s="95">
        <v>41838</v>
      </c>
      <c r="I212" s="103">
        <v>2164.1439999999998</v>
      </c>
      <c r="J212" s="103">
        <v>5885.1931000000004</v>
      </c>
      <c r="K212" s="103">
        <v>0.328038</v>
      </c>
      <c r="L212" s="103">
        <v>2.1964999999999998E-2</v>
      </c>
      <c r="M212" s="49">
        <f t="shared" si="6"/>
        <v>-0.11327705503011753</v>
      </c>
      <c r="N212" s="49">
        <f t="shared" si="7"/>
        <v>4.9567343657895613E-2</v>
      </c>
      <c r="O212" s="54"/>
      <c r="P212" s="54"/>
    </row>
    <row r="213" spans="8:16">
      <c r="H213" s="95">
        <v>41841</v>
      </c>
      <c r="I213" s="103">
        <v>2166.2950000000001</v>
      </c>
      <c r="J213" s="103">
        <v>5901.3323</v>
      </c>
      <c r="K213" s="103">
        <v>9.9392999999999995E-2</v>
      </c>
      <c r="L213" s="103">
        <v>0.27423399999999998</v>
      </c>
      <c r="M213" s="49">
        <f t="shared" si="6"/>
        <v>-0.11239571762621536</v>
      </c>
      <c r="N213" s="49">
        <f t="shared" si="7"/>
        <v>5.2445614087588632E-2</v>
      </c>
      <c r="O213" s="54"/>
      <c r="P213" s="54"/>
    </row>
    <row r="214" spans="8:16">
      <c r="H214" s="95">
        <v>41842</v>
      </c>
      <c r="I214" s="103">
        <v>2192.6979999999999</v>
      </c>
      <c r="J214" s="103">
        <v>5954.9319999999998</v>
      </c>
      <c r="K214" s="103">
        <v>1.218809</v>
      </c>
      <c r="L214" s="103">
        <v>0.90826399999999996</v>
      </c>
      <c r="M214" s="49">
        <f t="shared" si="6"/>
        <v>-0.10157751610356269</v>
      </c>
      <c r="N214" s="49">
        <f t="shared" si="7"/>
        <v>6.2004602857194113E-2</v>
      </c>
      <c r="O214" s="54"/>
      <c r="P214" s="54"/>
    </row>
    <row r="215" spans="8:16">
      <c r="H215" s="95">
        <v>41843</v>
      </c>
      <c r="I215" s="103">
        <v>2197.8330000000001</v>
      </c>
      <c r="J215" s="103">
        <v>5860.9</v>
      </c>
      <c r="K215" s="103">
        <v>0.23418600000000001</v>
      </c>
      <c r="L215" s="103">
        <v>-1.579061</v>
      </c>
      <c r="M215" s="49">
        <f t="shared" si="6"/>
        <v>-9.9473533040318918E-2</v>
      </c>
      <c r="N215" s="49">
        <f t="shared" si="7"/>
        <v>4.5234903922618974E-2</v>
      </c>
      <c r="O215" s="54"/>
      <c r="P215" s="54"/>
    </row>
    <row r="216" spans="8:16">
      <c r="H216" s="95">
        <v>41844</v>
      </c>
      <c r="I216" s="103">
        <v>2237.0149999999999</v>
      </c>
      <c r="J216" s="103">
        <v>5841.6788999999999</v>
      </c>
      <c r="K216" s="103">
        <v>1.782756</v>
      </c>
      <c r="L216" s="103">
        <v>-0.327955</v>
      </c>
      <c r="M216" s="49">
        <f t="shared" si="6"/>
        <v>-8.3419343286859959E-2</v>
      </c>
      <c r="N216" s="49">
        <f t="shared" si="7"/>
        <v>4.1807006396336721E-2</v>
      </c>
      <c r="O216" s="54"/>
      <c r="P216" s="54"/>
    </row>
    <row r="217" spans="8:16">
      <c r="H217" s="95">
        <v>41845</v>
      </c>
      <c r="I217" s="103">
        <v>2260.4540000000002</v>
      </c>
      <c r="J217" s="103">
        <v>5883.8591999999999</v>
      </c>
      <c r="K217" s="103">
        <v>1.0477799999999999</v>
      </c>
      <c r="L217" s="103">
        <v>0.72205799999999998</v>
      </c>
      <c r="M217" s="49">
        <f t="shared" si="6"/>
        <v>-7.3815592747547787E-2</v>
      </c>
      <c r="N217" s="49">
        <f t="shared" si="7"/>
        <v>4.9329455477182371E-2</v>
      </c>
      <c r="O217" s="54"/>
      <c r="P217" s="54"/>
    </row>
    <row r="218" spans="8:16">
      <c r="H218" s="95">
        <v>41848</v>
      </c>
      <c r="I218" s="103">
        <v>2323.8969999999999</v>
      </c>
      <c r="J218" s="103">
        <v>5981.1126000000004</v>
      </c>
      <c r="K218" s="103">
        <v>2.8066490000000002</v>
      </c>
      <c r="L218" s="103">
        <v>1.6528849999999999</v>
      </c>
      <c r="M218" s="49">
        <f t="shared" si="6"/>
        <v>-4.7820851271137665E-2</v>
      </c>
      <c r="N218" s="49">
        <f t="shared" si="7"/>
        <v>6.6673659985900802E-2</v>
      </c>
      <c r="O218" s="54"/>
      <c r="P218" s="54"/>
    </row>
    <row r="219" spans="8:16">
      <c r="H219" s="95">
        <v>41849</v>
      </c>
      <c r="I219" s="103">
        <v>2331.3690000000001</v>
      </c>
      <c r="J219" s="103">
        <v>6028.7986000000001</v>
      </c>
      <c r="K219" s="103">
        <v>0.32152900000000001</v>
      </c>
      <c r="L219" s="103">
        <v>0.79727599999999998</v>
      </c>
      <c r="M219" s="49">
        <f t="shared" si="6"/>
        <v>-4.4759320317182993E-2</v>
      </c>
      <c r="N219" s="49">
        <f t="shared" si="7"/>
        <v>7.5177997481584713E-2</v>
      </c>
      <c r="O219" s="54"/>
      <c r="P219" s="54"/>
    </row>
    <row r="220" spans="8:16">
      <c r="H220" s="95">
        <v>41850</v>
      </c>
      <c r="I220" s="103">
        <v>2322.011</v>
      </c>
      <c r="J220" s="103">
        <v>6089.5555999999997</v>
      </c>
      <c r="K220" s="103">
        <v>-0.401395</v>
      </c>
      <c r="L220" s="103">
        <v>1.0077799999999999</v>
      </c>
      <c r="M220" s="49">
        <f t="shared" si="6"/>
        <v>-4.8593609218027134E-2</v>
      </c>
      <c r="N220" s="49">
        <f t="shared" si="7"/>
        <v>8.6013421573042814E-2</v>
      </c>
      <c r="O220" s="54"/>
      <c r="P220" s="54"/>
    </row>
    <row r="221" spans="8:16">
      <c r="H221" s="95">
        <v>41851</v>
      </c>
      <c r="I221" s="103">
        <v>2350.2510000000002</v>
      </c>
      <c r="J221" s="103">
        <v>6106.9306999999999</v>
      </c>
      <c r="K221" s="103">
        <v>1.2161869999999999</v>
      </c>
      <c r="L221" s="103">
        <v>0.28532600000000002</v>
      </c>
      <c r="M221" s="49">
        <f t="shared" si="6"/>
        <v>-3.7022726704687092E-2</v>
      </c>
      <c r="N221" s="49">
        <f t="shared" si="7"/>
        <v>8.9112102830041895E-2</v>
      </c>
      <c r="O221" s="54"/>
      <c r="P221" s="54"/>
    </row>
    <row r="222" spans="8:16">
      <c r="H222" s="95">
        <v>41852</v>
      </c>
      <c r="I222" s="103">
        <v>2329.402</v>
      </c>
      <c r="J222" s="103">
        <v>6135.3604999999998</v>
      </c>
      <c r="K222" s="103">
        <v>-0.88709700000000002</v>
      </c>
      <c r="L222" s="103">
        <v>0.46553299999999997</v>
      </c>
      <c r="M222" s="49">
        <f t="shared" si="6"/>
        <v>-4.5565266701876439E-2</v>
      </c>
      <c r="N222" s="49">
        <f t="shared" si="7"/>
        <v>9.4182283053478422E-2</v>
      </c>
      <c r="O222" s="54"/>
      <c r="P222" s="54"/>
    </row>
    <row r="223" spans="8:16">
      <c r="H223" s="95">
        <v>41855</v>
      </c>
      <c r="I223" s="103">
        <v>2375.62</v>
      </c>
      <c r="J223" s="103">
        <v>6191.4048000000003</v>
      </c>
      <c r="K223" s="103">
        <v>1.9841139999999999</v>
      </c>
      <c r="L223" s="103">
        <v>0.91346400000000005</v>
      </c>
      <c r="M223" s="49">
        <f t="shared" si="6"/>
        <v>-2.6628189931283575E-2</v>
      </c>
      <c r="N223" s="49">
        <f t="shared" si="7"/>
        <v>0.10417724262042394</v>
      </c>
      <c r="O223" s="54"/>
      <c r="P223" s="54"/>
    </row>
    <row r="224" spans="8:16">
      <c r="H224" s="95">
        <v>41856</v>
      </c>
      <c r="I224" s="103">
        <v>2369.3530000000001</v>
      </c>
      <c r="J224" s="103">
        <v>6193.9377999999997</v>
      </c>
      <c r="K224" s="103">
        <v>-0.26380500000000001</v>
      </c>
      <c r="L224" s="103">
        <v>4.0911999999999997E-2</v>
      </c>
      <c r="M224" s="49">
        <f t="shared" si="6"/>
        <v>-2.9195991656180809E-2</v>
      </c>
      <c r="N224" s="49">
        <f t="shared" si="7"/>
        <v>0.10462897870389831</v>
      </c>
      <c r="O224" s="54"/>
      <c r="P224" s="54"/>
    </row>
    <row r="225" spans="8:16">
      <c r="H225" s="95">
        <v>41857</v>
      </c>
      <c r="I225" s="103">
        <v>2363.221</v>
      </c>
      <c r="J225" s="103">
        <v>6210.5595999999996</v>
      </c>
      <c r="K225" s="103">
        <v>-0.25880500000000001</v>
      </c>
      <c r="L225" s="103">
        <v>0.26835599999999998</v>
      </c>
      <c r="M225" s="49">
        <f t="shared" si="6"/>
        <v>-3.1708479318071858E-2</v>
      </c>
      <c r="N225" s="49">
        <f t="shared" si="7"/>
        <v>0.10759331618210499</v>
      </c>
      <c r="O225" s="54"/>
      <c r="P225" s="54"/>
    </row>
    <row r="226" spans="8:16">
      <c r="H226" s="95">
        <v>41858</v>
      </c>
      <c r="I226" s="103">
        <v>2327.4569999999999</v>
      </c>
      <c r="J226" s="103">
        <v>6151.6367</v>
      </c>
      <c r="K226" s="103">
        <v>-1.513358</v>
      </c>
      <c r="L226" s="103">
        <v>-0.94875299999999996</v>
      </c>
      <c r="M226" s="49">
        <f t="shared" si="6"/>
        <v>-4.636219894296878E-2</v>
      </c>
      <c r="N226" s="49">
        <f t="shared" si="7"/>
        <v>9.7084986109873483E-2</v>
      </c>
      <c r="O226" s="54"/>
      <c r="P226" s="54"/>
    </row>
    <row r="227" spans="8:16">
      <c r="H227" s="95">
        <v>41859</v>
      </c>
      <c r="I227" s="103">
        <v>2331.134</v>
      </c>
      <c r="J227" s="103">
        <v>6179.8194000000003</v>
      </c>
      <c r="K227" s="103">
        <v>0.15798400000000001</v>
      </c>
      <c r="L227" s="103">
        <v>0.45813300000000001</v>
      </c>
      <c r="M227" s="49">
        <f t="shared" si="6"/>
        <v>-4.485560776019426E-2</v>
      </c>
      <c r="N227" s="49">
        <f t="shared" si="7"/>
        <v>0.10211109843507615</v>
      </c>
      <c r="O227" s="54"/>
      <c r="P227" s="54"/>
    </row>
    <row r="228" spans="8:16">
      <c r="H228" s="95">
        <v>41862</v>
      </c>
      <c r="I228" s="103">
        <v>2365.3490000000002</v>
      </c>
      <c r="J228" s="103">
        <v>6271.2205000000004</v>
      </c>
      <c r="K228" s="103">
        <v>1.467741</v>
      </c>
      <c r="L228" s="103">
        <v>1.479025</v>
      </c>
      <c r="M228" s="49">
        <f t="shared" si="6"/>
        <v>-3.0836565791570791E-2</v>
      </c>
      <c r="N228" s="49">
        <f t="shared" si="7"/>
        <v>0.11841160176680354</v>
      </c>
      <c r="O228" s="54"/>
      <c r="P228" s="54"/>
    </row>
    <row r="229" spans="8:16">
      <c r="H229" s="95">
        <v>41863</v>
      </c>
      <c r="I229" s="103">
        <v>2357.0520000000001</v>
      </c>
      <c r="J229" s="103">
        <v>6273.5228999999999</v>
      </c>
      <c r="K229" s="103">
        <v>-0.350773</v>
      </c>
      <c r="L229" s="103">
        <v>3.6713999999999997E-2</v>
      </c>
      <c r="M229" s="49">
        <f t="shared" si="6"/>
        <v>-3.4236127130564453E-2</v>
      </c>
      <c r="N229" s="49">
        <f t="shared" si="7"/>
        <v>0.11882221256766878</v>
      </c>
      <c r="O229" s="54"/>
      <c r="P229" s="54"/>
    </row>
    <row r="230" spans="8:16">
      <c r="H230" s="95">
        <v>41864</v>
      </c>
      <c r="I230" s="103">
        <v>2358.9009999999998</v>
      </c>
      <c r="J230" s="103">
        <v>6254.2539999999999</v>
      </c>
      <c r="K230" s="103">
        <v>7.8445000000000001E-2</v>
      </c>
      <c r="L230" s="103">
        <v>-0.30714599999999997</v>
      </c>
      <c r="M230" s="49">
        <f t="shared" si="6"/>
        <v>-3.3478529334276863E-2</v>
      </c>
      <c r="N230" s="49">
        <f t="shared" si="7"/>
        <v>0.11538579037309216</v>
      </c>
      <c r="O230" s="54"/>
      <c r="P230" s="54"/>
    </row>
    <row r="231" spans="8:16">
      <c r="H231" s="95">
        <v>41865</v>
      </c>
      <c r="I231" s="103">
        <v>2335.9450000000002</v>
      </c>
      <c r="J231" s="103">
        <v>6219.933</v>
      </c>
      <c r="K231" s="103">
        <v>-0.97316499999999995</v>
      </c>
      <c r="L231" s="103">
        <v>-0.54876199999999997</v>
      </c>
      <c r="M231" s="49">
        <f t="shared" si="6"/>
        <v>-4.288437844816595E-2</v>
      </c>
      <c r="N231" s="49">
        <f t="shared" si="7"/>
        <v>0.10926497153340398</v>
      </c>
      <c r="O231" s="54"/>
      <c r="P231" s="54"/>
    </row>
    <row r="232" spans="8:16">
      <c r="H232" s="95">
        <v>41866</v>
      </c>
      <c r="I232" s="103">
        <v>2360.6350000000002</v>
      </c>
      <c r="J232" s="103">
        <v>6281.3882000000003</v>
      </c>
      <c r="K232" s="103">
        <v>1.0569599999999999</v>
      </c>
      <c r="L232" s="103">
        <v>0.98803600000000003</v>
      </c>
      <c r="M232" s="49">
        <f t="shared" si="6"/>
        <v>-3.2768050924994463E-2</v>
      </c>
      <c r="N232" s="49">
        <f t="shared" si="7"/>
        <v>0.12022491285087145</v>
      </c>
      <c r="O232" s="54"/>
      <c r="P232" s="54"/>
    </row>
    <row r="233" spans="8:16">
      <c r="H233" s="95">
        <v>41869</v>
      </c>
      <c r="I233" s="103">
        <v>2374.5619999999999</v>
      </c>
      <c r="J233" s="103">
        <v>6367.0838999999996</v>
      </c>
      <c r="K233" s="103">
        <v>0.58996800000000005</v>
      </c>
      <c r="L233" s="103">
        <v>1.3642799999999999</v>
      </c>
      <c r="M233" s="49">
        <f t="shared" si="6"/>
        <v>-2.7061688291733721E-2</v>
      </c>
      <c r="N233" s="49">
        <f t="shared" si="7"/>
        <v>0.13550791320168476</v>
      </c>
      <c r="O233" s="54"/>
      <c r="P233" s="54"/>
    </row>
    <row r="234" spans="8:16">
      <c r="H234" s="95">
        <v>41870</v>
      </c>
      <c r="I234" s="103">
        <v>2374.768</v>
      </c>
      <c r="J234" s="103">
        <v>6358.0834999999997</v>
      </c>
      <c r="K234" s="103">
        <v>8.6750000000000004E-3</v>
      </c>
      <c r="L234" s="103">
        <v>-0.14135800000000001</v>
      </c>
      <c r="M234" s="49">
        <f t="shared" si="6"/>
        <v>-2.697728312892389E-2</v>
      </c>
      <c r="N234" s="49">
        <f t="shared" si="7"/>
        <v>0.13390277879753776</v>
      </c>
      <c r="O234" s="54"/>
      <c r="P234" s="54"/>
    </row>
    <row r="235" spans="8:16">
      <c r="H235" s="95">
        <v>41871</v>
      </c>
      <c r="I235" s="103">
        <v>2366.14</v>
      </c>
      <c r="J235" s="103">
        <v>6357.0835999999999</v>
      </c>
      <c r="K235" s="103">
        <v>-0.36331999999999998</v>
      </c>
      <c r="L235" s="103">
        <v>-1.5726E-2</v>
      </c>
      <c r="M235" s="49">
        <f t="shared" si="6"/>
        <v>-3.0512466355733348E-2</v>
      </c>
      <c r="N235" s="49">
        <f t="shared" si="7"/>
        <v>0.13372445629068186</v>
      </c>
      <c r="O235" s="54"/>
      <c r="P235" s="54"/>
    </row>
    <row r="236" spans="8:16">
      <c r="H236" s="95">
        <v>41872</v>
      </c>
      <c r="I236" s="103">
        <v>2354.2440000000001</v>
      </c>
      <c r="J236" s="103">
        <v>6355.3209999999999</v>
      </c>
      <c r="K236" s="103">
        <v>-0.50275999999999998</v>
      </c>
      <c r="L236" s="103">
        <v>-2.7727000000000002E-2</v>
      </c>
      <c r="M236" s="49">
        <f t="shared" si="6"/>
        <v>-3.5386659641097662E-2</v>
      </c>
      <c r="N236" s="49">
        <f t="shared" si="7"/>
        <v>0.13341011360582899</v>
      </c>
      <c r="O236" s="54"/>
      <c r="P236" s="54"/>
    </row>
    <row r="237" spans="8:16">
      <c r="H237" s="95">
        <v>41873</v>
      </c>
      <c r="I237" s="103">
        <v>2365.364</v>
      </c>
      <c r="J237" s="103">
        <v>6405.7380000000003</v>
      </c>
      <c r="K237" s="103">
        <v>0.47233799999999998</v>
      </c>
      <c r="L237" s="103">
        <v>0.79330400000000001</v>
      </c>
      <c r="M237" s="49">
        <f t="shared" si="6"/>
        <v>-3.0830419784570129E-2</v>
      </c>
      <c r="N237" s="49">
        <f t="shared" si="7"/>
        <v>0.14240149857248374</v>
      </c>
      <c r="O237" s="54"/>
      <c r="P237" s="54"/>
    </row>
    <row r="238" spans="8:16">
      <c r="H238" s="95">
        <v>41876</v>
      </c>
      <c r="I238" s="103">
        <v>2342.8629999999998</v>
      </c>
      <c r="J238" s="103">
        <v>6376.9988999999996</v>
      </c>
      <c r="K238" s="103">
        <v>-0.95126999999999995</v>
      </c>
      <c r="L238" s="103">
        <v>-0.44864599999999999</v>
      </c>
      <c r="M238" s="49">
        <f t="shared" si="6"/>
        <v>-4.0049840019437788E-2</v>
      </c>
      <c r="N238" s="49">
        <f t="shared" si="7"/>
        <v>0.13727615768160972</v>
      </c>
      <c r="O238" s="54"/>
      <c r="P238" s="54"/>
    </row>
    <row r="239" spans="8:16">
      <c r="H239" s="95">
        <v>41877</v>
      </c>
      <c r="I239" s="103">
        <v>2324.0920000000001</v>
      </c>
      <c r="J239" s="103">
        <v>6282.6927999999998</v>
      </c>
      <c r="K239" s="103">
        <v>-0.80119899999999999</v>
      </c>
      <c r="L239" s="103">
        <v>-1.4788479999999999</v>
      </c>
      <c r="M239" s="49">
        <f t="shared" si="6"/>
        <v>-4.7740953180128387E-2</v>
      </c>
      <c r="N239" s="49">
        <f t="shared" si="7"/>
        <v>0.12045757565959669</v>
      </c>
      <c r="O239" s="54"/>
      <c r="P239" s="54"/>
    </row>
    <row r="240" spans="8:16">
      <c r="H240" s="95">
        <v>41878</v>
      </c>
      <c r="I240" s="103">
        <v>2327.5949999999998</v>
      </c>
      <c r="J240" s="103">
        <v>6296.2222000000002</v>
      </c>
      <c r="K240" s="103">
        <v>0.150726</v>
      </c>
      <c r="L240" s="103">
        <v>0.21534400000000001</v>
      </c>
      <c r="M240" s="49">
        <f t="shared" si="6"/>
        <v>-4.6305655678562263E-2</v>
      </c>
      <c r="N240" s="49">
        <f t="shared" si="7"/>
        <v>0.12287041346763483</v>
      </c>
      <c r="O240" s="54"/>
      <c r="P240" s="54"/>
    </row>
    <row r="241" spans="8:16">
      <c r="H241" s="95">
        <v>41879</v>
      </c>
      <c r="I241" s="103">
        <v>2311.2779999999998</v>
      </c>
      <c r="J241" s="103">
        <v>6245.6325999999999</v>
      </c>
      <c r="K241" s="103">
        <v>-0.70102399999999998</v>
      </c>
      <c r="L241" s="103">
        <v>-0.80349099999999996</v>
      </c>
      <c r="M241" s="49">
        <f t="shared" si="6"/>
        <v>-5.2991282093936443E-2</v>
      </c>
      <c r="N241" s="49">
        <f t="shared" si="7"/>
        <v>0.11384824695814233</v>
      </c>
      <c r="O241" s="54"/>
      <c r="P241" s="54"/>
    </row>
    <row r="242" spans="8:16">
      <c r="H242" s="95">
        <v>41880</v>
      </c>
      <c r="I242" s="103">
        <v>2338.2869999999998</v>
      </c>
      <c r="J242" s="103">
        <v>6296.7755999999999</v>
      </c>
      <c r="K242" s="103">
        <v>1.168574</v>
      </c>
      <c r="L242" s="103">
        <v>0.81886000000000003</v>
      </c>
      <c r="M242" s="49">
        <f t="shared" si="6"/>
        <v>-4.1924781888454943E-2</v>
      </c>
      <c r="N242" s="49">
        <f t="shared" si="7"/>
        <v>0.12296910701228336</v>
      </c>
      <c r="O242" s="54"/>
      <c r="P242" s="54"/>
    </row>
    <row r="243" spans="8:16">
      <c r="H243" s="95">
        <v>41883</v>
      </c>
      <c r="I243" s="103">
        <v>2355.317</v>
      </c>
      <c r="J243" s="103">
        <v>6390.4780000000001</v>
      </c>
      <c r="K243" s="103">
        <v>0.72831100000000004</v>
      </c>
      <c r="L243" s="103">
        <v>1.4881009999999999</v>
      </c>
      <c r="M243" s="49">
        <f t="shared" si="6"/>
        <v>-3.4947015273646853E-2</v>
      </c>
      <c r="N243" s="49">
        <f t="shared" si="7"/>
        <v>0.13968002497050125</v>
      </c>
      <c r="O243" s="54"/>
      <c r="P243" s="54"/>
    </row>
    <row r="244" spans="8:16">
      <c r="H244" s="95">
        <v>41884</v>
      </c>
      <c r="I244" s="103">
        <v>2386.46</v>
      </c>
      <c r="J244" s="103">
        <v>6459.1598000000004</v>
      </c>
      <c r="K244" s="103">
        <v>1.3222419999999999</v>
      </c>
      <c r="L244" s="103">
        <v>1.0747519999999999</v>
      </c>
      <c r="M244" s="49">
        <f t="shared" si="6"/>
        <v>-2.2186675538769185E-2</v>
      </c>
      <c r="N244" s="49">
        <f t="shared" si="7"/>
        <v>0.15192876059544491</v>
      </c>
      <c r="O244" s="54"/>
      <c r="P244" s="54"/>
    </row>
    <row r="245" spans="8:16">
      <c r="H245" s="95">
        <v>41885</v>
      </c>
      <c r="I245" s="103">
        <v>2408.8380000000002</v>
      </c>
      <c r="J245" s="103">
        <v>6501.5006999999996</v>
      </c>
      <c r="K245" s="103">
        <v>0.93770699999999996</v>
      </c>
      <c r="L245" s="103">
        <v>0.65551700000000002</v>
      </c>
      <c r="M245" s="49">
        <f t="shared" si="6"/>
        <v>-1.301765256130738E-2</v>
      </c>
      <c r="N245" s="49">
        <f t="shared" si="7"/>
        <v>0.15947985113503726</v>
      </c>
      <c r="O245" s="54"/>
      <c r="P245" s="54"/>
    </row>
    <row r="246" spans="8:16">
      <c r="H246" s="95">
        <v>41886</v>
      </c>
      <c r="I246" s="103">
        <v>2426.2240000000002</v>
      </c>
      <c r="J246" s="103">
        <v>6528.8062</v>
      </c>
      <c r="K246" s="103">
        <v>0.72175900000000004</v>
      </c>
      <c r="L246" s="103">
        <v>0.41998799999999997</v>
      </c>
      <c r="M246" s="49"/>
      <c r="N246" s="49"/>
      <c r="O246" s="54"/>
      <c r="P246" s="54"/>
    </row>
    <row r="247" spans="8:16">
      <c r="H247" s="95">
        <v>41887</v>
      </c>
      <c r="I247" s="103">
        <v>2449.259</v>
      </c>
      <c r="J247" s="103">
        <v>6574.5766000000003</v>
      </c>
      <c r="K247" s="103">
        <v>0.94941799999999998</v>
      </c>
      <c r="L247" s="103">
        <v>0.70105300000000004</v>
      </c>
      <c r="M247" s="49"/>
      <c r="N247" s="49"/>
      <c r="O247" s="54"/>
      <c r="P247" s="54"/>
    </row>
    <row r="248" spans="8:16">
      <c r="H248" s="95">
        <v>41886</v>
      </c>
      <c r="I248" s="103">
        <v>2426.2240000000002</v>
      </c>
      <c r="J248" s="103">
        <v>6528.8062</v>
      </c>
      <c r="K248" s="103">
        <v>0.72175900000000004</v>
      </c>
      <c r="L248" s="103">
        <v>0.41998799999999997</v>
      </c>
      <c r="M248" s="49"/>
      <c r="N248" s="49"/>
    </row>
    <row r="249" spans="8:16">
      <c r="H249" s="95">
        <v>41887</v>
      </c>
      <c r="I249" s="103">
        <v>2449.259</v>
      </c>
      <c r="J249" s="103">
        <v>6574.5766000000003</v>
      </c>
      <c r="K249" s="103">
        <v>0.94941799999999998</v>
      </c>
      <c r="L249" s="103">
        <v>0.70105300000000004</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05" priority="17" stopIfTrue="1">
      <formula>AND(H247&gt;0,H248&gt;0)</formula>
    </cfRule>
    <cfRule type="expression" dxfId="104"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03" priority="25" stopIfTrue="1">
      <formula>AND(H247&gt;0,#REF!&gt;0)</formula>
    </cfRule>
    <cfRule type="expression" dxfId="102" priority="26" stopIfTrue="1">
      <formula>AND(H247&gt;0,#REF!="")</formula>
    </cfRule>
  </conditionalFormatting>
  <conditionalFormatting sqref="H247:H331">
    <cfRule type="expression" dxfId="101" priority="15" stopIfTrue="1">
      <formula>AND(H247&gt;0,H248&gt;0)</formula>
    </cfRule>
    <cfRule type="expression" dxfId="100" priority="16" stopIfTrue="1">
      <formula>AND(H247&gt;0,H248="")</formula>
    </cfRule>
  </conditionalFormatting>
  <conditionalFormatting sqref="H247:H331">
    <cfRule type="expression" dxfId="99" priority="13" stopIfTrue="1">
      <formula>AND(H247&gt;0,H248&gt;0)</formula>
    </cfRule>
    <cfRule type="expression" dxfId="98" priority="14" stopIfTrue="1">
      <formula>AND(H247&gt;0,H248="")</formula>
    </cfRule>
  </conditionalFormatting>
  <conditionalFormatting sqref="H247:H701">
    <cfRule type="expression" dxfId="97" priority="5" stopIfTrue="1">
      <formula>AND(H247&gt;0,H248&gt;0)</formula>
    </cfRule>
    <cfRule type="expression" dxfId="96" priority="6" stopIfTrue="1">
      <formula>AND(H247&gt;0,H248="")</formula>
    </cfRule>
  </conditionalFormatting>
  <conditionalFormatting sqref="H5:H273">
    <cfRule type="expression" dxfId="95" priority="1" stopIfTrue="1">
      <formula>AND(H5&gt;0,H6&gt;0)</formula>
    </cfRule>
    <cfRule type="expression" dxfId="94"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7"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41883</v>
      </c>
      <c r="C5" s="72" t="s">
        <v>46</v>
      </c>
      <c r="D5" s="79">
        <f>华融行业周报!E11</f>
        <v>41887</v>
      </c>
      <c r="E5" s="80">
        <f ca="1">TODAY()</f>
        <v>41891</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1" t="s">
        <v>332</v>
      </c>
      <c r="B7" s="70" t="s">
        <v>122</v>
      </c>
      <c r="C7" s="71" t="str">
        <f>[5]!S_INFO_NAME(B7)</f>
        <v>东北制药</v>
      </c>
      <c r="D7" s="72">
        <f>[5]!s_pq_pctchange(B7,$B$5,$D$5)</f>
        <v>5.1259774109470024</v>
      </c>
      <c r="E7" s="72">
        <f>[5]!S_VAL_PE_TTM(B7,$D$5)</f>
        <v>-102.78485107421875</v>
      </c>
      <c r="F7" s="72">
        <f ca="1">[5]!S_VAL_PB(B7,$E$5,1)</f>
        <v>3.8201761245727539</v>
      </c>
      <c r="G7" s="72">
        <f>[5]!S_VAL_MV(B7,$D$5)/100000000</f>
        <v>57.433263228000001</v>
      </c>
      <c r="H7" s="72">
        <f>[5]!s_pq_pctchange(B7,$F$5,$G$5)</f>
        <v>7.7639751552795122</v>
      </c>
      <c r="I7" s="100">
        <f t="shared" ref="I7:I20" si="0">D7*G7</f>
        <v>294.40160994370115</v>
      </c>
      <c r="J7" s="101">
        <f>I7/$J$6</f>
        <v>6.522988268739307</v>
      </c>
      <c r="K7" s="98"/>
    </row>
    <row r="8" spans="1:11">
      <c r="A8" s="169"/>
      <c r="B8" s="70" t="s">
        <v>144</v>
      </c>
      <c r="C8" s="71" t="str">
        <f>[5]!S_INFO_NAME(B8)</f>
        <v>普洛药业</v>
      </c>
      <c r="D8" s="72">
        <f>[5]!s_pq_pctchange(B8,$B$5,$D$5)</f>
        <v>2.5165562913907369</v>
      </c>
      <c r="E8" s="72">
        <f>[5]!S_VAL_PE_TTM(B8,$D$5)</f>
        <v>26.862680435180664</v>
      </c>
      <c r="F8" s="72">
        <f ca="1">[5]!S_VAL_PB(B8,$E$5,1)</f>
        <v>4.5778799057006836</v>
      </c>
      <c r="G8" s="72">
        <f>[5]!S_VAL_MV(B8,$D$5)/100000000</f>
        <v>82.0511557074</v>
      </c>
      <c r="H8" s="72">
        <f>[5]!s_pq_pctchange(B8,$F$5,$G$5)</f>
        <v>-5.8139534883720811</v>
      </c>
      <c r="I8" s="100">
        <f t="shared" si="0"/>
        <v>206.48635211133845</v>
      </c>
      <c r="J8" s="101">
        <f t="shared" ref="J8:J79" si="1">I8/$J$6</f>
        <v>4.5750702679058231</v>
      </c>
    </row>
    <row r="9" spans="1:11">
      <c r="A9" s="169"/>
      <c r="B9" s="70" t="s">
        <v>123</v>
      </c>
      <c r="C9" s="71" t="str">
        <f>[5]!S_INFO_NAME(B9)</f>
        <v>新华制药</v>
      </c>
      <c r="D9" s="72">
        <f>[5]!s_pq_pctchange(B9,$B$5,$D$5)</f>
        <v>4.9230769230769189</v>
      </c>
      <c r="E9" s="72">
        <f>[5]!S_VAL_PE_TTM(B9,$D$5)</f>
        <v>43.472187042236328</v>
      </c>
      <c r="F9" s="72">
        <f ca="1">[5]!S_VAL_PB(B9,$E$5,1)</f>
        <v>1.7725605964660645</v>
      </c>
      <c r="G9" s="72">
        <f>[5]!S_VAL_MV(B9,$D$5)/100000000</f>
        <v>31.188735006000005</v>
      </c>
      <c r="H9" s="72">
        <f>[5]!s_pq_pctchange(B9,$F$5,$G$5)</f>
        <v>0.83160083160083165</v>
      </c>
      <c r="I9" s="100">
        <f t="shared" si="0"/>
        <v>153.54454156799989</v>
      </c>
      <c r="J9" s="101">
        <f t="shared" si="1"/>
        <v>3.4020508365037463</v>
      </c>
    </row>
    <row r="10" spans="1:11">
      <c r="A10" s="169"/>
      <c r="B10" s="70" t="s">
        <v>124</v>
      </c>
      <c r="C10" s="71" t="str">
        <f>[5]!S_INFO_NAME(B10)</f>
        <v>北大医药</v>
      </c>
      <c r="D10" s="72">
        <f>[5]!s_pq_pctchange(B10,$B$5,$D$5)</f>
        <v>6.7907995618838868</v>
      </c>
      <c r="E10" s="72">
        <f>[5]!S_VAL_PE_TTM(B10,$D$5)</f>
        <v>187.60261535644531</v>
      </c>
      <c r="F10" s="72">
        <f ca="1">[5]!S_VAL_PB(B10,$E$5,1)</f>
        <v>10.160813331604004</v>
      </c>
      <c r="G10" s="72">
        <f>[5]!S_VAL_MV(B10,$D$5)/100000000</f>
        <v>116.21754787499999</v>
      </c>
      <c r="H10" s="72">
        <f>[5]!s_pq_pctchange(B10,$F$5,$G$5)</f>
        <v>-2.7924528301886631</v>
      </c>
      <c r="I10" s="100">
        <f t="shared" si="0"/>
        <v>789.21007319276964</v>
      </c>
      <c r="J10" s="101">
        <f t="shared" si="1"/>
        <v>17.486344758752466</v>
      </c>
    </row>
    <row r="11" spans="1:11">
      <c r="A11" s="169"/>
      <c r="B11" s="70" t="s">
        <v>125</v>
      </c>
      <c r="C11" s="71" t="str">
        <f>[5]!S_INFO_NAME(B11)</f>
        <v>广济药业</v>
      </c>
      <c r="D11" s="72">
        <f>[5]!s_pq_pctchange(B11,$B$5,$D$5)</f>
        <v>8.0948487326246941</v>
      </c>
      <c r="E11" s="72">
        <f>[5]!S_VAL_PE_TTM(B11,$D$5)</f>
        <v>-156.366455078125</v>
      </c>
      <c r="F11" s="72">
        <f ca="1">[5]!S_VAL_PB(B11,$E$5,1)</f>
        <v>4.6415987014770508</v>
      </c>
      <c r="G11" s="72">
        <f>[5]!S_VAL_MV(B11,$D$5)/100000000</f>
        <v>33.275468818600004</v>
      </c>
      <c r="H11" s="72">
        <f>[5]!s_pq_pctchange(B11,$F$5,$G$5)</f>
        <v>-0.41899441340782495</v>
      </c>
      <c r="I11" s="100">
        <f t="shared" si="0"/>
        <v>269.35988659373675</v>
      </c>
      <c r="J11" s="101">
        <f t="shared" si="1"/>
        <v>5.9681446057849161</v>
      </c>
    </row>
    <row r="12" spans="1:11">
      <c r="A12" s="169"/>
      <c r="B12" s="70" t="s">
        <v>126</v>
      </c>
      <c r="C12" s="71" t="str">
        <f>[5]!S_INFO_NAME(B12)</f>
        <v>鑫富药业</v>
      </c>
      <c r="D12" s="72">
        <f>[5]!s_pq_pctchange(B12,$B$5,$D$5)</f>
        <v>4.9711353431686867</v>
      </c>
      <c r="E12" s="72">
        <f>[5]!S_VAL_PE_TTM(B12,$D$5)</f>
        <v>58.486640930175781</v>
      </c>
      <c r="F12" s="72">
        <f ca="1">[5]!S_VAL_PB(B12,$E$5,1)</f>
        <v>14.211413383483887</v>
      </c>
      <c r="G12" s="72">
        <f>[5]!S_VAL_MV(B12,$D$5)/100000000</f>
        <v>72.143465999999989</v>
      </c>
      <c r="H12" s="72">
        <f>[5]!s_pq_pctchange(B12,$F$5,$G$5)</f>
        <v>16.434540389972142</v>
      </c>
      <c r="I12" s="100">
        <f t="shared" si="0"/>
        <v>358.63493361128843</v>
      </c>
      <c r="J12" s="101">
        <f t="shared" si="1"/>
        <v>7.9461911405779881</v>
      </c>
    </row>
    <row r="13" spans="1:11">
      <c r="A13" s="169"/>
      <c r="B13" s="70" t="s">
        <v>127</v>
      </c>
      <c r="C13" s="71" t="str">
        <f>[5]!S_INFO_NAME(B13)</f>
        <v>京新药业</v>
      </c>
      <c r="D13" s="72">
        <f>[5]!s_pq_pctchange(B13,$B$5,$D$5)</f>
        <v>4.6576879910213309</v>
      </c>
      <c r="E13" s="72">
        <f>[5]!S_VAL_PE_TTM(B13,$D$5)</f>
        <v>59.439060211181641</v>
      </c>
      <c r="F13" s="72">
        <f ca="1">[5]!S_VAL_PB(B13,$E$5,1)</f>
        <v>6.5311164855957031</v>
      </c>
      <c r="G13" s="72">
        <f>[5]!S_VAL_MV(B13,$D$5)/100000000</f>
        <v>53.423096393499996</v>
      </c>
      <c r="H13" s="72">
        <f>[5]!s_pq_pctchange(B13,$F$5,$G$5)</f>
        <v>6.8939393939394078</v>
      </c>
      <c r="I13" s="100">
        <f t="shared" si="0"/>
        <v>248.82811451517992</v>
      </c>
      <c r="J13" s="101">
        <f t="shared" si="1"/>
        <v>5.513226888349652</v>
      </c>
    </row>
    <row r="14" spans="1:11">
      <c r="A14" s="169"/>
      <c r="B14" s="70" t="s">
        <v>128</v>
      </c>
      <c r="C14" s="71" t="str">
        <f>[5]!S_INFO_NAME(B14)</f>
        <v>海翔药业</v>
      </c>
      <c r="D14" s="72">
        <f>[5]!s_pq_pctchange(B14,$B$5,$D$5)</f>
        <v>-2.5465230166503705</v>
      </c>
      <c r="E14" s="72">
        <f>[5]!S_VAL_PE_TTM(B14,$D$5)</f>
        <v>-41.741447448730469</v>
      </c>
      <c r="F14" s="72">
        <f ca="1">[5]!S_VAL_PB(B14,$E$5,1)</f>
        <v>5.1815314292907715</v>
      </c>
      <c r="G14" s="72">
        <f>[5]!S_VAL_MV(B14,$D$5)/100000000</f>
        <v>32.286754999999999</v>
      </c>
      <c r="H14" s="72">
        <f>[5]!s_pq_pctchange(B14,$F$5,$G$5)</f>
        <v>0</v>
      </c>
      <c r="I14" s="100">
        <f t="shared" si="0"/>
        <v>-82.218964740451426</v>
      </c>
      <c r="J14" s="101">
        <f t="shared" si="1"/>
        <v>-1.8217065544322784</v>
      </c>
    </row>
    <row r="15" spans="1:11">
      <c r="A15" s="169"/>
      <c r="B15" s="70" t="s">
        <v>129</v>
      </c>
      <c r="C15" s="71" t="str">
        <f>[5]!S_INFO_NAME(B15)</f>
        <v>仙琚制药</v>
      </c>
      <c r="D15" s="72">
        <f>[5]!s_pq_pctchange(B15,$B$5,$D$5)</f>
        <v>14.038657171922697</v>
      </c>
      <c r="E15" s="72">
        <f>[5]!S_VAL_PE_TTM(B15,$D$5)</f>
        <v>152.84358215332031</v>
      </c>
      <c r="F15" s="72">
        <f ca="1">[5]!S_VAL_PB(B15,$E$5,1)</f>
        <v>4.9616785049438477</v>
      </c>
      <c r="G15" s="72">
        <f>[5]!S_VAL_MV(B15,$D$5)/100000000</f>
        <v>57.406410000000001</v>
      </c>
      <c r="H15" s="72">
        <f>[5]!s_pq_pctchange(B15,$F$5,$G$5)</f>
        <v>5.4763690922730701</v>
      </c>
      <c r="I15" s="100">
        <f t="shared" si="0"/>
        <v>805.90890946083482</v>
      </c>
      <c r="J15" s="101">
        <f t="shared" si="1"/>
        <v>17.856337005394792</v>
      </c>
    </row>
    <row r="16" spans="1:11">
      <c r="A16" s="169"/>
      <c r="B16" s="70" t="s">
        <v>130</v>
      </c>
      <c r="C16" s="71" t="str">
        <f>[5]!S_INFO_NAME(B16)</f>
        <v>永安药业</v>
      </c>
      <c r="D16" s="72">
        <f>[5]!s_pq_pctchange(B16,$B$5,$D$5)</f>
        <v>4.6689303904923651</v>
      </c>
      <c r="E16" s="72">
        <f>[5]!S_VAL_PE_TTM(B16,$D$5)</f>
        <v>101.31894683837891</v>
      </c>
      <c r="F16" s="72">
        <f ca="1">[5]!S_VAL_PB(B16,$E$5,1)</f>
        <v>2.1352126598358154</v>
      </c>
      <c r="G16" s="72">
        <f>[5]!S_VAL_MV(B16,$D$5)/100000000</f>
        <v>23.057099999999998</v>
      </c>
      <c r="H16" s="72">
        <f>[5]!s_pq_pctchange(B16,$F$5,$G$5)</f>
        <v>-0.66666666666667096</v>
      </c>
      <c r="I16" s="100">
        <f t="shared" si="0"/>
        <v>107.65199490662151</v>
      </c>
      <c r="J16" s="101">
        <f t="shared" si="1"/>
        <v>2.3852203118609334</v>
      </c>
    </row>
    <row r="17" spans="1:10">
      <c r="A17" s="169"/>
      <c r="B17" s="70" t="s">
        <v>131</v>
      </c>
      <c r="C17" s="71" t="str">
        <f>[5]!S_INFO_NAME(B17)</f>
        <v>海普瑞</v>
      </c>
      <c r="D17" s="72">
        <f>[5]!s_pq_pctchange(B17,$B$5,$D$5)</f>
        <v>1.0194624652456019</v>
      </c>
      <c r="E17" s="72">
        <f>[5]!S_VAL_PE_TTM(B17,$D$5)</f>
        <v>98.500282287597656</v>
      </c>
      <c r="F17" s="72">
        <f ca="1">[5]!S_VAL_PB(B17,$E$5,1)</f>
        <v>2.1843521595001221</v>
      </c>
      <c r="G17" s="72">
        <f>[5]!S_VAL_MV(B17,$D$5)/100000000</f>
        <v>174.4436</v>
      </c>
      <c r="H17" s="72">
        <f>[5]!s_pq_pctchange(B17,$F$5,$G$5)</f>
        <v>-9.375</v>
      </c>
      <c r="I17" s="100">
        <f t="shared" si="0"/>
        <v>177.83870250231769</v>
      </c>
      <c r="J17" s="101">
        <f t="shared" si="1"/>
        <v>3.9403309321992976</v>
      </c>
    </row>
    <row r="18" spans="1:10">
      <c r="A18" s="169"/>
      <c r="B18" s="70" t="s">
        <v>132</v>
      </c>
      <c r="C18" s="71" t="str">
        <f>[5]!S_INFO_NAME(B18)</f>
        <v>东诚药业</v>
      </c>
      <c r="D18" s="72">
        <f>[5]!s_pq_pctchange(B18,$B$5,$D$5)</f>
        <v>4.6523261630815549</v>
      </c>
      <c r="E18" s="72">
        <f>[5]!S_VAL_PE_TTM(B18,$D$5)</f>
        <v>37.477455139160156</v>
      </c>
      <c r="F18" s="72">
        <f ca="1">[5]!S_VAL_PB(B18,$E$5,1)</f>
        <v>3.3232944011688232</v>
      </c>
      <c r="G18" s="72">
        <f>[5]!S_VAL_MV(B18,$D$5)/100000000</f>
        <v>36.149760000000008</v>
      </c>
      <c r="H18" s="72">
        <f>[5]!s_pq_pctchange(B18,$F$5,$G$5)</f>
        <v>4.4848484848484693</v>
      </c>
      <c r="I18" s="100">
        <f t="shared" si="0"/>
        <v>168.18047423711911</v>
      </c>
      <c r="J18" s="101">
        <f t="shared" si="1"/>
        <v>3.7263358060084308</v>
      </c>
    </row>
    <row r="19" spans="1:10">
      <c r="A19" s="169"/>
      <c r="B19" s="70" t="s">
        <v>133</v>
      </c>
      <c r="C19" s="71" t="str">
        <f>[5]!S_INFO_NAME(B19)</f>
        <v>双成药业</v>
      </c>
      <c r="D19" s="72">
        <f>[5]!s_pq_pctchange(B19,$B$5,$D$5)</f>
        <v>8.2066869300911893</v>
      </c>
      <c r="E19" s="72">
        <f>[5]!S_VAL_PE_TTM(B19,$D$5)</f>
        <v>61.135494232177734</v>
      </c>
      <c r="F19" s="72">
        <f ca="1">[5]!S_VAL_PB(B19,$E$5,1)</f>
        <v>4.4161591529846191</v>
      </c>
      <c r="G19" s="72">
        <f>[5]!S_VAL_MV(B19,$D$5)/100000000</f>
        <v>38.448</v>
      </c>
      <c r="H19" s="72">
        <f>[5]!s_pq_pctchange(B19,$F$5,$G$5)</f>
        <v>4.4577511643379975</v>
      </c>
      <c r="I19" s="100">
        <f t="shared" si="0"/>
        <v>315.53069908814604</v>
      </c>
      <c r="J19" s="101">
        <f t="shared" si="1"/>
        <v>6.9911406020255189</v>
      </c>
    </row>
    <row r="20" spans="1:10">
      <c r="A20" s="169"/>
      <c r="B20" s="70" t="s">
        <v>134</v>
      </c>
      <c r="C20" s="71" t="str">
        <f>[5]!S_INFO_NAME(B20)</f>
        <v>新开源</v>
      </c>
      <c r="D20" s="72">
        <f>[5]!s_pq_pctchange(B20,$B$5,$D$5)</f>
        <v>0</v>
      </c>
      <c r="E20" s="72">
        <f>[5]!S_VAL_PE_TTM(B20,$D$5)</f>
        <v>72.626876831054688</v>
      </c>
      <c r="F20" s="72">
        <f ca="1">[5]!S_VAL_PB(B20,$E$5,1)</f>
        <v>4.4056191444396973</v>
      </c>
      <c r="G20" s="72">
        <f>[5]!S_VAL_MV(B20,$D$5)/100000000</f>
        <v>16.611840000000001</v>
      </c>
      <c r="H20" s="72">
        <f>[5]!s_pq_pctchange(B20,$F$5,$G$5)</f>
        <v>1.7013232514177634</v>
      </c>
      <c r="I20" s="100">
        <f t="shared" si="0"/>
        <v>0</v>
      </c>
      <c r="J20" s="101">
        <f t="shared" si="1"/>
        <v>0</v>
      </c>
    </row>
    <row r="21" spans="1:10">
      <c r="A21" s="169"/>
      <c r="B21" s="70" t="s">
        <v>135</v>
      </c>
      <c r="C21" s="71" t="str">
        <f>[5]!S_INFO_NAME(B21)</f>
        <v>福安药业</v>
      </c>
      <c r="D21" s="72">
        <f>[5]!s_pq_pctchange(B21,$B$5,$D$5)</f>
        <v>0</v>
      </c>
      <c r="E21" s="72">
        <f>[5]!S_VAL_PE_TTM(B21,$D$5)</f>
        <v>113.60507965087891</v>
      </c>
      <c r="F21" s="72">
        <f ca="1">[5]!S_VAL_PB(B21,$E$5,1)</f>
        <v>3.2939689159393311</v>
      </c>
      <c r="G21" s="72">
        <f>[5]!S_VAL_MV(B21,$D$5)/100000000</f>
        <v>56.136054000000001</v>
      </c>
      <c r="H21" s="72">
        <f>[5]!s_pq_pctchange(B21,$F$5,$G$5)</f>
        <v>-3.477443609022568</v>
      </c>
      <c r="I21" s="100"/>
      <c r="J21" s="105"/>
    </row>
    <row r="22" spans="1:10">
      <c r="A22" s="169"/>
      <c r="B22" s="70" t="s">
        <v>136</v>
      </c>
      <c r="C22" s="71" t="str">
        <f>[5]!S_INFO_NAME(B22)</f>
        <v>金城医药</v>
      </c>
      <c r="D22" s="72">
        <f>[5]!s_pq_pctchange(B22,$B$5,$D$5)</f>
        <v>10.430521526076308</v>
      </c>
      <c r="E22" s="72">
        <f>[5]!S_VAL_PE_TTM(B22,$D$5)</f>
        <v>44.498664855957031</v>
      </c>
      <c r="F22" s="72">
        <f ca="1">[5]!S_VAL_PB(B22,$E$5,1)</f>
        <v>3.9004013538360596</v>
      </c>
      <c r="G22" s="72">
        <f>[5]!S_VAL_MV(B22,$D$5)/100000000</f>
        <v>39.850174000000003</v>
      </c>
      <c r="H22" s="72">
        <f>[5]!s_pq_pctchange(B22,$F$5,$G$5)</f>
        <v>0.9302325581395321</v>
      </c>
      <c r="I22" s="100"/>
      <c r="J22" s="105"/>
    </row>
    <row r="23" spans="1:10">
      <c r="A23" s="169"/>
      <c r="B23" s="70" t="s">
        <v>137</v>
      </c>
      <c r="C23" s="71" t="str">
        <f>[5]!S_INFO_NAME(B23)</f>
        <v>尔康制药</v>
      </c>
      <c r="D23" s="72">
        <f>[5]!s_pq_pctchange(B23,$B$5,$D$5)</f>
        <v>4.40214158239145</v>
      </c>
      <c r="E23" s="72">
        <f>[5]!S_VAL_PE_TTM(B23,$D$5)</f>
        <v>63.3187255859375</v>
      </c>
      <c r="F23" s="72">
        <f ca="1">[5]!S_VAL_PB(B23,$E$5,1)</f>
        <v>12.023580551147461</v>
      </c>
      <c r="G23" s="72">
        <f>[5]!S_VAL_MV(B23,$D$5)/100000000</f>
        <v>159.52248</v>
      </c>
      <c r="H23" s="72">
        <f>[5]!s_pq_pctchange(B23,$F$5,$G$5)</f>
        <v>9.6908442330558842</v>
      </c>
      <c r="I23" s="100"/>
      <c r="J23" s="105"/>
    </row>
    <row r="24" spans="1:10">
      <c r="A24" s="169"/>
      <c r="B24" s="70" t="s">
        <v>138</v>
      </c>
      <c r="C24" s="71" t="str">
        <f>[5]!S_INFO_NAME(B24)</f>
        <v>浙江医药</v>
      </c>
      <c r="D24" s="72">
        <f>[5]!s_pq_pctchange(B24,$B$5,$D$5)</f>
        <v>3.7716615698266898</v>
      </c>
      <c r="E24" s="72">
        <f>[5]!S_VAL_PE_TTM(B24,$D$5)</f>
        <v>31.113842010498047</v>
      </c>
      <c r="F24" s="72">
        <f ca="1">[5]!S_VAL_PB(B24,$E$5,1)</f>
        <v>1.4755936861038208</v>
      </c>
      <c r="G24" s="72">
        <f>[5]!S_VAL_MV(B24,$D$5)/100000000</f>
        <v>95.295794400000005</v>
      </c>
      <c r="H24" s="72">
        <f>[5]!s_pq_pctchange(B24,$F$5,$G$5)</f>
        <v>-4.4789762340036621</v>
      </c>
      <c r="I24" s="100"/>
      <c r="J24" s="105"/>
    </row>
    <row r="25" spans="1:10">
      <c r="A25" s="169"/>
      <c r="B25" s="70" t="s">
        <v>139</v>
      </c>
      <c r="C25" s="71" t="str">
        <f>[5]!S_INFO_NAME(B25)</f>
        <v>海正药业</v>
      </c>
      <c r="D25" s="72">
        <f>[5]!s_pq_pctchange(B25,$B$5,$D$5)</f>
        <v>4.4230769230769074</v>
      </c>
      <c r="E25" s="72">
        <f>[5]!S_VAL_PE_TTM(B25,$D$5)</f>
        <v>43.984298706054688</v>
      </c>
      <c r="F25" s="72">
        <f ca="1">[5]!S_VAL_PB(B25,$E$5,1)</f>
        <v>2.799135684967041</v>
      </c>
      <c r="G25" s="72">
        <f>[5]!S_VAL_MV(B25,$D$5)/100000000</f>
        <v>136.78860554819997</v>
      </c>
      <c r="H25" s="72">
        <f>[5]!s_pq_pctchange(B25,$F$5,$G$5)</f>
        <v>-11.890606420927464</v>
      </c>
      <c r="I25" s="100"/>
      <c r="J25" s="105"/>
    </row>
    <row r="26" spans="1:10">
      <c r="A26" s="169"/>
      <c r="B26" s="70" t="s">
        <v>140</v>
      </c>
      <c r="C26" s="71" t="str">
        <f>[5]!S_INFO_NAME(B26)</f>
        <v>天药股份</v>
      </c>
      <c r="D26" s="72">
        <f>[5]!s_pq_pctchange(B26,$B$5,$D$5)</f>
        <v>7.5999999999999845</v>
      </c>
      <c r="E26" s="72">
        <f>[5]!S_VAL_PE_TTM(B26,$D$5)</f>
        <v>94.383590698242188</v>
      </c>
      <c r="F26" s="72">
        <f ca="1">[5]!S_VAL_PB(B26,$E$5,1)</f>
        <v>2.2423319816589355</v>
      </c>
      <c r="G26" s="72">
        <f>[5]!S_VAL_MV(B26,$D$5)/100000000</f>
        <v>51.693996848000005</v>
      </c>
      <c r="H26" s="72">
        <f>[5]!s_pq_pctchange(B26,$F$5,$G$5)</f>
        <v>-6.2222222222222285</v>
      </c>
      <c r="I26" s="100"/>
      <c r="J26" s="105"/>
    </row>
    <row r="27" spans="1:10">
      <c r="A27" s="169"/>
      <c r="B27" s="70" t="s">
        <v>141</v>
      </c>
      <c r="C27" s="71" t="str">
        <f>[5]!S_INFO_NAME(B27)</f>
        <v>鹏欣资源</v>
      </c>
      <c r="D27" s="72">
        <f>[5]!s_pq_pctchange(B27,$B$5,$D$5)</f>
        <v>23.327464788732399</v>
      </c>
      <c r="E27" s="72">
        <f>[5]!S_VAL_PE_TTM(B27,$D$5)</f>
        <v>203.67324829101562</v>
      </c>
      <c r="F27" s="72">
        <f ca="1">[5]!S_VAL_PB(B27,$E$5,1)</f>
        <v>13.682753562927246</v>
      </c>
      <c r="G27" s="72">
        <f>[5]!S_VAL_MV(B27,$D$5)/100000000</f>
        <v>207.2079</v>
      </c>
      <c r="H27" s="72">
        <f>[5]!s_pq_pctchange(B27,$F$5,$G$5)</f>
        <v>-7.2555205047318498</v>
      </c>
      <c r="I27" s="100"/>
      <c r="J27" s="105"/>
    </row>
    <row r="28" spans="1:10">
      <c r="A28" s="169"/>
      <c r="B28" s="70" t="s">
        <v>142</v>
      </c>
      <c r="C28" s="71" t="str">
        <f>[5]!S_INFO_NAME(B28)</f>
        <v>华海药业</v>
      </c>
      <c r="D28" s="72">
        <f>[5]!s_pq_pctchange(B28,$B$5,$D$5)</f>
        <v>2.0946470131885109</v>
      </c>
      <c r="E28" s="72">
        <f>[5]!S_VAL_PE_TTM(B28,$D$5)</f>
        <v>38.999748229980469</v>
      </c>
      <c r="F28" s="72">
        <f ca="1">[5]!S_VAL_PB(B28,$E$5,1)</f>
        <v>3.4368727207183838</v>
      </c>
      <c r="G28" s="72">
        <f>[5]!S_VAL_MV(B28,$D$5)/100000000</f>
        <v>103.3457788636</v>
      </c>
      <c r="H28" s="72">
        <f>[5]!s_pq_pctchange(B28,$F$5,$G$5)</f>
        <v>3.2774390243902385</v>
      </c>
      <c r="I28" s="100"/>
      <c r="J28" s="105"/>
    </row>
    <row r="29" spans="1:10">
      <c r="A29" s="170"/>
      <c r="B29" s="70" t="s">
        <v>143</v>
      </c>
      <c r="C29" s="71" t="str">
        <f>[5]!S_INFO_NAME(B29)</f>
        <v>西南药业</v>
      </c>
      <c r="D29" s="72">
        <f>[5]!s_pq_pctchange(B29,$B$5,$D$5)</f>
        <v>2.310585706609336</v>
      </c>
      <c r="E29" s="72">
        <f>[5]!S_VAL_PE_TTM(B29,$D$5)</f>
        <v>219.58506774902344</v>
      </c>
      <c r="F29" s="72">
        <f ca="1">[5]!S_VAL_PB(B29,$E$5,1)</f>
        <v>12.878757476806641</v>
      </c>
      <c r="G29" s="72">
        <f>[5]!S_VAL_MV(B29,$D$5)/100000000</f>
        <v>55.243855139200001</v>
      </c>
      <c r="H29" s="72">
        <f>[5]!s_pq_pctchange(B29,$F$5,$G$5)</f>
        <v>-1.1396011396011319</v>
      </c>
      <c r="I29" s="100"/>
      <c r="J29" s="105"/>
    </row>
    <row r="30" spans="1:10">
      <c r="A30" s="168" t="s">
        <v>145</v>
      </c>
      <c r="B30" s="108" t="s">
        <v>146</v>
      </c>
      <c r="C30" s="71" t="str">
        <f>[5]!S_INFO_NAME(B30)</f>
        <v>国农科技</v>
      </c>
      <c r="D30" s="74">
        <f>[5]!s_pq_pctchange(B30,$B$5,$D$5)</f>
        <v>4.9620951068228836</v>
      </c>
      <c r="E30" s="74">
        <f>[5]!S_VAL_PE_TTM(B30,$D$5)</f>
        <v>-220.74606323242187</v>
      </c>
      <c r="F30" s="74">
        <f ca="1">[5]!S_VAL_PB(B30,$E$5,1)</f>
        <v>16.735895156860352</v>
      </c>
      <c r="G30" s="74">
        <f>[5]!S_VAL_MV(B30,$D$5)/100000000</f>
        <v>12.789648973199998</v>
      </c>
      <c r="H30" s="74">
        <f>[5]!s_pq_pctchange(B30,$F$5,$G$5)</f>
        <v>-6.8745003996802501</v>
      </c>
      <c r="I30" s="100">
        <f t="shared" ref="I30:I56" si="2">D30*G30</f>
        <v>63.463454587898028</v>
      </c>
      <c r="J30" s="101">
        <f t="shared" si="1"/>
        <v>1.4061450609923394</v>
      </c>
    </row>
    <row r="31" spans="1:10">
      <c r="A31" s="169"/>
      <c r="B31" s="109" t="s">
        <v>147</v>
      </c>
      <c r="C31" s="71" t="str">
        <f>[5]!S_INFO_NAME(B31)</f>
        <v>丰原药业</v>
      </c>
      <c r="D31" s="75">
        <f>[5]!s_pq_pctchange(B31,$B$5,$D$5)</f>
        <v>14.639639639639634</v>
      </c>
      <c r="E31" s="72">
        <f>[5]!S_VAL_PE_TTM(B31,$D$5)</f>
        <v>92.867568969726562</v>
      </c>
      <c r="F31" s="72">
        <f ca="1">[5]!S_VAL_PB(B31,$E$5,1)</f>
        <v>3.1349496841430664</v>
      </c>
      <c r="G31" s="72">
        <f>[5]!S_VAL_MV(B31,$D$5)/100000000</f>
        <v>31.775977214000001</v>
      </c>
      <c r="H31" s="75">
        <f>[5]!s_pq_pctchange(B31,$F$5,$G$5)</f>
        <v>2.3560209424083878</v>
      </c>
      <c r="I31" s="100">
        <f t="shared" si="2"/>
        <v>465.18885561036024</v>
      </c>
      <c r="J31" s="101">
        <f t="shared" si="1"/>
        <v>10.307081705412276</v>
      </c>
    </row>
    <row r="32" spans="1:10">
      <c r="A32" s="169"/>
      <c r="B32" s="109" t="s">
        <v>148</v>
      </c>
      <c r="C32" s="71" t="str">
        <f>[5]!S_INFO_NAME(B32)</f>
        <v>丽珠集团</v>
      </c>
      <c r="D32" s="76">
        <f>[5]!s_pq_pctchange(B32,$B$5,$D$5)</f>
        <v>4.1554124246831581</v>
      </c>
      <c r="E32" s="72">
        <f>[5]!S_VAL_PE_TTM(B32,$D$5)</f>
        <v>28.556720733642578</v>
      </c>
      <c r="F32" s="72">
        <f ca="1">[5]!S_VAL_PB(B32,$E$5,1)</f>
        <v>4.4323153495788574</v>
      </c>
      <c r="G32" s="72">
        <f>[5]!S_VAL_MV(B32,$D$5)/100000000</f>
        <v>148.24536440759999</v>
      </c>
      <c r="H32" s="76">
        <f>[5]!s_pq_pctchange(B32,$F$5,$G$5)</f>
        <v>3.1458277792588474</v>
      </c>
      <c r="I32" s="100">
        <f t="shared" si="2"/>
        <v>616.02062916102341</v>
      </c>
      <c r="J32" s="101">
        <f t="shared" si="1"/>
        <v>13.649026369411455</v>
      </c>
    </row>
    <row r="33" spans="1:10">
      <c r="A33" s="169"/>
      <c r="B33" s="109" t="s">
        <v>149</v>
      </c>
      <c r="C33" s="71" t="str">
        <f>[5]!S_INFO_NAME(B33)</f>
        <v>金浦钛业</v>
      </c>
      <c r="D33" s="76">
        <f>[5]!s_pq_pctchange(B33,$B$5,$D$5)</f>
        <v>6.4453125</v>
      </c>
      <c r="E33" s="72">
        <f>[5]!S_VAL_PE_TTM(B33,$D$5)</f>
        <v>44.131290435791016</v>
      </c>
      <c r="F33" s="72">
        <f ca="1">[5]!S_VAL_PB(B33,$E$5,1)</f>
        <v>4.4332594871520996</v>
      </c>
      <c r="G33" s="72">
        <f>[5]!S_VAL_MV(B33,$D$5)/100000000</f>
        <v>33.426378724999999</v>
      </c>
      <c r="H33" s="76">
        <f>[5]!s_pq_pctchange(B33,$F$5,$G$5)</f>
        <v>-7.8740157480315043</v>
      </c>
      <c r="I33" s="100">
        <f t="shared" si="2"/>
        <v>215.44345662597655</v>
      </c>
      <c r="J33" s="101">
        <f t="shared" si="1"/>
        <v>4.7735307575819137</v>
      </c>
    </row>
    <row r="34" spans="1:10">
      <c r="A34" s="169"/>
      <c r="B34" s="109" t="s">
        <v>150</v>
      </c>
      <c r="C34" s="71" t="str">
        <f>[5]!S_INFO_NAME(B34)</f>
        <v>海南海药</v>
      </c>
      <c r="D34" s="76">
        <f>[5]!s_pq_pctchange(B34,$B$5,$D$5)</f>
        <v>4.5127534336167674</v>
      </c>
      <c r="E34" s="72">
        <f>[5]!S_VAL_PE_TTM(B34,$D$5)</f>
        <v>61.235149383544922</v>
      </c>
      <c r="F34" s="72">
        <f ca="1">[5]!S_VAL_PB(B34,$E$5,1)</f>
        <v>5.3295035362243652</v>
      </c>
      <c r="G34" s="72">
        <f>[5]!S_VAL_MV(B34,$D$5)/100000000</f>
        <v>79.131353690400005</v>
      </c>
      <c r="H34" s="76">
        <f>[5]!s_pq_pctchange(B34,$F$5,$G$5)</f>
        <v>3.3271719038816983</v>
      </c>
      <c r="I34" s="100">
        <f t="shared" si="2"/>
        <v>357.1002880730955</v>
      </c>
      <c r="J34" s="101">
        <f t="shared" si="1"/>
        <v>7.9121883549131278</v>
      </c>
    </row>
    <row r="35" spans="1:10">
      <c r="A35" s="169"/>
      <c r="B35" s="109" t="s">
        <v>151</v>
      </c>
      <c r="C35" s="71" t="str">
        <f>[5]!S_INFO_NAME(B35)</f>
        <v>华神集团</v>
      </c>
      <c r="D35" s="76">
        <f>[5]!s_pq_pctchange(B35,$B$5,$D$5)</f>
        <v>4.7861507128309499</v>
      </c>
      <c r="E35" s="72">
        <f>[5]!S_VAL_PE_TTM(B35,$D$5)</f>
        <v>89.062156677246094</v>
      </c>
      <c r="F35" s="72">
        <f ca="1">[5]!S_VAL_PB(B35,$E$5,1)</f>
        <v>6.7640886306762695</v>
      </c>
      <c r="G35" s="72">
        <f>[5]!S_VAL_MV(B35,$D$5)/100000000</f>
        <v>39.600088787699995</v>
      </c>
      <c r="H35" s="76">
        <f>[5]!s_pq_pctchange(B35,$F$5,$G$5)</f>
        <v>-3.1847133757961665</v>
      </c>
      <c r="I35" s="100">
        <f t="shared" si="2"/>
        <v>189.53199317941923</v>
      </c>
      <c r="J35" s="101">
        <f t="shared" si="1"/>
        <v>4.1994164647963448</v>
      </c>
    </row>
    <row r="36" spans="1:10">
      <c r="A36" s="169"/>
      <c r="B36" s="109" t="s">
        <v>152</v>
      </c>
      <c r="C36" s="71" t="str">
        <f>[5]!S_INFO_NAME(B36)</f>
        <v>山大华特</v>
      </c>
      <c r="D36" s="76">
        <f>[5]!s_pq_pctchange(B36,$B$5,$D$5)</f>
        <v>8.8709677419354769</v>
      </c>
      <c r="E36" s="72">
        <f>[5]!S_VAL_PE_TTM(B36,$D$5)</f>
        <v>32.671276092529297</v>
      </c>
      <c r="F36" s="72">
        <f ca="1">[5]!S_VAL_PB(B36,$E$5,1)</f>
        <v>6.3349165916442871</v>
      </c>
      <c r="G36" s="72">
        <f>[5]!S_VAL_MV(B36,$D$5)/100000000</f>
        <v>48.668847030000002</v>
      </c>
      <c r="H36" s="76">
        <f>[5]!s_pq_pctchange(B36,$F$5,$G$5)</f>
        <v>0.88699080157688126</v>
      </c>
      <c r="I36" s="100">
        <f t="shared" si="2"/>
        <v>431.73977204032224</v>
      </c>
      <c r="J36" s="101">
        <f t="shared" si="1"/>
        <v>9.5659581097595119</v>
      </c>
    </row>
    <row r="37" spans="1:10">
      <c r="A37" s="169"/>
      <c r="B37" s="109" t="s">
        <v>153</v>
      </c>
      <c r="C37" s="71" t="str">
        <f>[5]!S_INFO_NAME(B37)</f>
        <v>华东医药</v>
      </c>
      <c r="D37" s="76">
        <f>[5]!s_pq_pctchange(B37,$B$5,$D$5)</f>
        <v>0.67399787158566316</v>
      </c>
      <c r="E37" s="72">
        <f>[5]!S_VAL_PE_TTM(B37,$D$5)</f>
        <v>39.022472381591797</v>
      </c>
      <c r="F37" s="72">
        <f ca="1">[5]!S_VAL_PB(B37,$E$5,1)</f>
        <v>9.5741100311279297</v>
      </c>
      <c r="G37" s="72">
        <f>[5]!S_VAL_MV(B37,$D$5)/100000000</f>
        <v>246.37245089160001</v>
      </c>
      <c r="H37" s="76">
        <f>[5]!s_pq_pctchange(B37,$F$5,$G$5)</f>
        <v>13.917781079742442</v>
      </c>
      <c r="I37" s="100">
        <f t="shared" si="2"/>
        <v>166.05450751828172</v>
      </c>
      <c r="J37" s="101">
        <f t="shared" si="1"/>
        <v>3.6792312539329224</v>
      </c>
    </row>
    <row r="38" spans="1:10">
      <c r="A38" s="169"/>
      <c r="B38" s="109" t="s">
        <v>154</v>
      </c>
      <c r="C38" s="71" t="str">
        <f>[5]!S_INFO_NAME(B38)</f>
        <v>华邦颖泰</v>
      </c>
      <c r="D38" s="74">
        <f>[5]!s_pq_pctchange(B38,$B$5,$D$5)</f>
        <v>-2.1126760563380031</v>
      </c>
      <c r="E38" s="74">
        <f>[5]!S_VAL_PE_TTM(B38,$D$5)</f>
        <v>35.009559631347656</v>
      </c>
      <c r="F38" s="74">
        <f ca="1">[5]!S_VAL_PB(B38,$E$5,1)</f>
        <v>3.4625871181488037</v>
      </c>
      <c r="G38" s="74">
        <f>[5]!S_VAL_MV(B38,$D$5)/100000000</f>
        <v>131.48342023739997</v>
      </c>
      <c r="H38" s="74">
        <f>[5]!s_pq_pctchange(B38,$F$5,$G$5)</f>
        <v>-0.78482668410725376</v>
      </c>
      <c r="I38" s="100">
        <f t="shared" si="2"/>
        <v>-277.78187374098258</v>
      </c>
      <c r="J38" s="101">
        <f t="shared" si="1"/>
        <v>-6.1547486239200868</v>
      </c>
    </row>
    <row r="39" spans="1:10">
      <c r="A39" s="169"/>
      <c r="B39" s="109" t="s">
        <v>155</v>
      </c>
      <c r="C39" s="71" t="str">
        <f>[5]!S_INFO_NAME(B39)</f>
        <v>恩华药业</v>
      </c>
      <c r="D39" s="75">
        <f>[5]!s_pq_pctchange(B39,$B$5,$D$5)</f>
        <v>-3.8418500559492696</v>
      </c>
      <c r="E39" s="72">
        <f>[5]!S_VAL_PE_TTM(B39,$D$5)</f>
        <v>50.373264312744141</v>
      </c>
      <c r="F39" s="72">
        <f ca="1">[5]!S_VAL_PB(B39,$E$5,1)</f>
        <v>12.093342781066895</v>
      </c>
      <c r="G39" s="72">
        <f>[5]!S_VAL_MV(B39,$D$5)/100000000</f>
        <v>101.34633599999999</v>
      </c>
      <c r="H39" s="75">
        <f>[5]!s_pq_pctchange(B39,$F$5,$G$5)</f>
        <v>12.725090036014407</v>
      </c>
      <c r="I39" s="100">
        <f t="shared" si="2"/>
        <v>-389.35742663185346</v>
      </c>
      <c r="J39" s="101">
        <f t="shared" si="1"/>
        <v>-8.6269023010838506</v>
      </c>
    </row>
    <row r="40" spans="1:10">
      <c r="A40" s="169"/>
      <c r="B40" s="109" t="s">
        <v>156</v>
      </c>
      <c r="C40" s="71" t="str">
        <f>[5]!S_INFO_NAME(B40)</f>
        <v>信立泰</v>
      </c>
      <c r="D40" s="76">
        <f>[5]!s_pq_pctchange(B40,$B$5,$D$5)</f>
        <v>3.0283295343536132</v>
      </c>
      <c r="E40" s="72">
        <f>[5]!S_VAL_PE_TTM(B40,$D$5)</f>
        <v>22.174293518066406</v>
      </c>
      <c r="F40" s="72">
        <f ca="1">[5]!S_VAL_PB(B40,$E$5,1)</f>
        <v>6.6100211143493652</v>
      </c>
      <c r="G40" s="72">
        <f>[5]!S_VAL_MV(B40,$D$5)/100000000</f>
        <v>206.84966399999999</v>
      </c>
      <c r="H40" s="76">
        <f>[5]!s_pq_pctchange(B40,$F$5,$G$5)</f>
        <v>-0.63547082611207228</v>
      </c>
      <c r="I40" s="100">
        <f t="shared" si="2"/>
        <v>626.40894666232134</v>
      </c>
      <c r="J40" s="101">
        <f t="shared" si="1"/>
        <v>13.879197913669872</v>
      </c>
    </row>
    <row r="41" spans="1:10">
      <c r="A41" s="169"/>
      <c r="B41" s="109" t="s">
        <v>157</v>
      </c>
      <c r="C41" s="71" t="str">
        <f>[5]!S_INFO_NAME(B41)</f>
        <v>亚太药业</v>
      </c>
      <c r="D41" s="76">
        <f>[5]!s_pq_pctchange(B41,$B$5,$D$5)</f>
        <v>2.7796610169491531</v>
      </c>
      <c r="E41" s="72">
        <f>[5]!S_VAL_PE_TTM(B41,$D$5)</f>
        <v>86.405975341796875</v>
      </c>
      <c r="F41" s="72">
        <f ca="1">[5]!S_VAL_PB(B41,$E$5,1)</f>
        <v>4.356900691986084</v>
      </c>
      <c r="G41" s="72">
        <f>[5]!S_VAL_MV(B41,$D$5)/100000000</f>
        <v>30.926400000000001</v>
      </c>
      <c r="H41" s="76">
        <f>[5]!s_pq_pctchange(B41,$F$5,$G$5)</f>
        <v>-0.42245021122511162</v>
      </c>
      <c r="I41" s="100">
        <f t="shared" si="2"/>
        <v>85.964908474576291</v>
      </c>
      <c r="J41" s="101">
        <f t="shared" si="1"/>
        <v>1.9047045619422465</v>
      </c>
    </row>
    <row r="42" spans="1:10">
      <c r="A42" s="169"/>
      <c r="B42" s="109" t="s">
        <v>158</v>
      </c>
      <c r="C42" s="71" t="str">
        <f>[5]!S_INFO_NAME(B42)</f>
        <v>力生制药</v>
      </c>
      <c r="D42" s="76">
        <f>[5]!s_pq_pctchange(B42,$B$5,$D$5)</f>
        <v>5.1424828037995418</v>
      </c>
      <c r="E42" s="72">
        <f>[5]!S_VAL_PE_TTM(B42,$D$5)</f>
        <v>31.92936897277832</v>
      </c>
      <c r="F42" s="72">
        <f ca="1">[5]!S_VAL_PB(B42,$E$5,1)</f>
        <v>2.0031247138977051</v>
      </c>
      <c r="G42" s="72">
        <f>[5]!S_VAL_MV(B42,$D$5)/100000000</f>
        <v>58.568052431999988</v>
      </c>
      <c r="H42" s="76">
        <f>[5]!s_pq_pctchange(B42,$F$5,$G$5)</f>
        <v>3.8208168642951179</v>
      </c>
      <c r="I42" s="100">
        <f t="shared" si="2"/>
        <v>301.18520248358988</v>
      </c>
      <c r="J42" s="101">
        <f t="shared" si="1"/>
        <v>6.6732907571192568</v>
      </c>
    </row>
    <row r="43" spans="1:10">
      <c r="A43" s="169"/>
      <c r="B43" s="109" t="s">
        <v>159</v>
      </c>
      <c r="C43" s="71" t="str">
        <f>[5]!S_INFO_NAME(B43)</f>
        <v>科伦药业</v>
      </c>
      <c r="D43" s="76">
        <f>[5]!s_pq_pctchange(B43,$B$5,$D$5)</f>
        <v>6.8264342774146725</v>
      </c>
      <c r="E43" s="72">
        <f>[5]!S_VAL_PE_TTM(B43,$D$5)</f>
        <v>19.576261520385742</v>
      </c>
      <c r="F43" s="72">
        <f ca="1">[5]!S_VAL_PB(B43,$E$5,1)</f>
        <v>2.170344352722168</v>
      </c>
      <c r="G43" s="72">
        <f>[5]!S_VAL_MV(B43,$D$5)/100000000</f>
        <v>211.82400000000001</v>
      </c>
      <c r="H43" s="76">
        <f>[5]!s_pq_pctchange(B43,$F$5,$G$5)</f>
        <v>6.276053728578046</v>
      </c>
      <c r="I43" s="100">
        <f t="shared" si="2"/>
        <v>1446.0026143790856</v>
      </c>
      <c r="J43" s="101">
        <f t="shared" si="1"/>
        <v>32.038744937450879</v>
      </c>
    </row>
    <row r="44" spans="1:10">
      <c r="A44" s="169"/>
      <c r="B44" s="109" t="s">
        <v>160</v>
      </c>
      <c r="C44" s="71" t="str">
        <f>[5]!S_INFO_NAME(B44)</f>
        <v>誉衡药业</v>
      </c>
      <c r="D44" s="74">
        <f>[5]!s_pq_pctchange(B44,$B$5,$D$5)</f>
        <v>6.3136072370900687</v>
      </c>
      <c r="E44" s="74">
        <f>[5]!S_VAL_PE_TTM(B44,$D$5)</f>
        <v>46.926433563232422</v>
      </c>
      <c r="F44" s="74">
        <f ca="1">[5]!S_VAL_PB(B44,$E$5,1)</f>
        <v>6.6056075096130371</v>
      </c>
      <c r="G44" s="74">
        <f>[5]!S_VAL_MV(B44,$D$5)/100000000</f>
        <v>157.94799999999998</v>
      </c>
      <c r="H44" s="74">
        <f>[5]!s_pq_pctchange(B44,$F$5,$G$5)</f>
        <v>10.180580999738286</v>
      </c>
      <c r="I44" s="100">
        <f t="shared" si="2"/>
        <v>997.22163588390208</v>
      </c>
      <c r="J44" s="101">
        <f t="shared" si="1"/>
        <v>22.095208764135663</v>
      </c>
    </row>
    <row r="45" spans="1:10">
      <c r="A45" s="169"/>
      <c r="B45" s="109" t="s">
        <v>161</v>
      </c>
      <c r="C45" s="71" t="str">
        <f>[5]!S_INFO_NAME(B45)</f>
        <v>金达威</v>
      </c>
      <c r="D45" s="75">
        <f>[5]!s_pq_pctchange(B45,$B$5,$D$5)</f>
        <v>5.6635672020287409</v>
      </c>
      <c r="E45" s="72">
        <f>[5]!S_VAL_PE_TTM(B45,$D$5)</f>
        <v>42.948146820068359</v>
      </c>
      <c r="F45" s="72">
        <f ca="1">[5]!S_VAL_PB(B45,$E$5,1)</f>
        <v>5.4658074378967285</v>
      </c>
      <c r="G45" s="72">
        <f>[5]!S_VAL_MV(B45,$D$5)/100000000</f>
        <v>72</v>
      </c>
      <c r="H45" s="75">
        <f>[5]!s_pq_pctchange(B45,$F$5,$G$5)</f>
        <v>-1.7632241813602123</v>
      </c>
      <c r="I45" s="100">
        <f t="shared" si="2"/>
        <v>407.77683854606937</v>
      </c>
      <c r="J45" s="101">
        <f t="shared" si="1"/>
        <v>9.0350169437194108</v>
      </c>
    </row>
    <row r="46" spans="1:10">
      <c r="A46" s="169"/>
      <c r="B46" s="109" t="s">
        <v>162</v>
      </c>
      <c r="C46" s="71" t="str">
        <f>[5]!S_INFO_NAME(B46)</f>
        <v>海思科</v>
      </c>
      <c r="D46" s="74">
        <f>[5]!s_pq_pctchange(B46,$B$5,$D$5)</f>
        <v>-0.48076923076922906</v>
      </c>
      <c r="E46" s="74">
        <f>[5]!S_VAL_PE_TTM(B46,$D$5)</f>
        <v>42.692203521728516</v>
      </c>
      <c r="F46" s="74">
        <f ca="1">[5]!S_VAL_PB(B46,$E$5,1)</f>
        <v>11.604681015014648</v>
      </c>
      <c r="G46" s="74">
        <f>[5]!S_VAL_MV(B46,$D$5)/100000000</f>
        <v>223.61589000000001</v>
      </c>
      <c r="H46" s="74">
        <f>[5]!s_pq_pctchange(B46,$F$5,$G$5)</f>
        <v>-4.1686863790596167</v>
      </c>
      <c r="I46" s="100">
        <f t="shared" si="2"/>
        <v>-107.50763942307654</v>
      </c>
      <c r="J46" s="101">
        <f t="shared" si="1"/>
        <v>-2.3820218608542554</v>
      </c>
    </row>
    <row r="47" spans="1:10">
      <c r="A47" s="169"/>
      <c r="B47" s="109" t="s">
        <v>163</v>
      </c>
      <c r="C47" s="71" t="str">
        <f>[5]!S_INFO_NAME(B47)</f>
        <v>莱美药业</v>
      </c>
      <c r="D47" s="75">
        <f>[5]!s_pq_pctchange(B47,$B$5,$D$5)</f>
        <v>8.1606217616580388</v>
      </c>
      <c r="E47" s="72">
        <f>[5]!S_VAL_PE_TTM(B47,$D$5)</f>
        <v>-4751.26708984375</v>
      </c>
      <c r="F47" s="72">
        <f ca="1">[5]!S_VAL_PB(B47,$E$5,1)</f>
        <v>6.1374287605285645</v>
      </c>
      <c r="G47" s="72">
        <f>[5]!S_VAL_MV(B47,$D$5)/100000000</f>
        <v>67.399114837999988</v>
      </c>
      <c r="H47" s="75">
        <f>[5]!s_pq_pctchange(B47,$F$5,$G$5)</f>
        <v>15.458167330677286</v>
      </c>
      <c r="I47" s="100">
        <f t="shared" si="2"/>
        <v>550.01868326347187</v>
      </c>
      <c r="J47" s="101">
        <f t="shared" si="1"/>
        <v>12.186636544552734</v>
      </c>
    </row>
    <row r="48" spans="1:10">
      <c r="A48" s="169"/>
      <c r="B48" s="109" t="s">
        <v>164</v>
      </c>
      <c r="C48" s="71" t="str">
        <f>[5]!S_INFO_NAME(B48)</f>
        <v>北陆药业</v>
      </c>
      <c r="D48" s="76">
        <f>[5]!s_pq_pctchange(B48,$B$5,$D$5)</f>
        <v>0</v>
      </c>
      <c r="E48" s="72">
        <f>[5]!S_VAL_PE_TTM(B48,$D$5)</f>
        <v>63.320610046386719</v>
      </c>
      <c r="F48" s="72">
        <f ca="1">[5]!S_VAL_PB(B48,$E$5,1)</f>
        <v>8.4582099914550781</v>
      </c>
      <c r="G48" s="72">
        <f>[5]!S_VAL_MV(B48,$D$5)/100000000</f>
        <v>47.313618815999995</v>
      </c>
      <c r="H48" s="76">
        <f>[5]!s_pq_pctchange(B48,$F$5,$G$5)</f>
        <v>3.6523929471032668</v>
      </c>
      <c r="I48" s="100">
        <f t="shared" si="2"/>
        <v>0</v>
      </c>
      <c r="J48" s="101">
        <f t="shared" si="1"/>
        <v>0</v>
      </c>
    </row>
    <row r="49" spans="1:10">
      <c r="A49" s="169"/>
      <c r="B49" s="109" t="s">
        <v>165</v>
      </c>
      <c r="C49" s="71" t="str">
        <f>[5]!S_INFO_NAME(B49)</f>
        <v>康芝药业</v>
      </c>
      <c r="D49" s="76">
        <f>[5]!s_pq_pctchange(B49,$B$5,$D$5)</f>
        <v>15.667870036101061</v>
      </c>
      <c r="E49" s="72">
        <f>[5]!S_VAL_PE_TTM(B49,$D$5)</f>
        <v>231.91964721679687</v>
      </c>
      <c r="F49" s="72">
        <f ca="1">[5]!S_VAL_PB(B49,$E$5,1)</f>
        <v>2.7828021049499512</v>
      </c>
      <c r="G49" s="72">
        <f>[5]!S_VAL_MV(B49,$D$5)/100000000</f>
        <v>48.06</v>
      </c>
      <c r="H49" s="76">
        <f>[5]!s_pq_pctchange(B49,$F$5,$G$5)</f>
        <v>-1.7921146953405076</v>
      </c>
      <c r="I49" s="100">
        <f t="shared" si="2"/>
        <v>752.99783393501696</v>
      </c>
      <c r="J49" s="101">
        <f t="shared" si="1"/>
        <v>16.683998562655667</v>
      </c>
    </row>
    <row r="50" spans="1:10">
      <c r="A50" s="169"/>
      <c r="B50" s="109" t="s">
        <v>166</v>
      </c>
      <c r="C50" s="71" t="str">
        <f>[5]!S_INFO_NAME(B50)</f>
        <v>华仁药业</v>
      </c>
      <c r="D50" s="76">
        <f>[5]!s_pq_pctchange(B50,$B$5,$D$5)</f>
        <v>3.7940379403794022</v>
      </c>
      <c r="E50" s="72">
        <f>[5]!S_VAL_PE_TTM(B50,$D$5)</f>
        <v>49.202301025390625</v>
      </c>
      <c r="F50" s="72">
        <f ca="1">[5]!S_VAL_PB(B50,$E$5,1)</f>
        <v>3.5300529003143311</v>
      </c>
      <c r="G50" s="72">
        <f>[5]!S_VAL_MV(B50,$D$5)/100000000</f>
        <v>51.515586200999991</v>
      </c>
      <c r="H50" s="76">
        <f>[5]!s_pq_pctchange(B50,$F$5,$G$5)</f>
        <v>-8.3597883597883449</v>
      </c>
      <c r="I50" s="100">
        <f t="shared" si="2"/>
        <v>195.45208856747956</v>
      </c>
      <c r="J50" s="101">
        <f t="shared" si="1"/>
        <v>4.3305866468259877</v>
      </c>
    </row>
    <row r="51" spans="1:10">
      <c r="A51" s="169"/>
      <c r="B51" s="109" t="s">
        <v>167</v>
      </c>
      <c r="C51" s="71" t="str">
        <f>[5]!S_INFO_NAME(B51)</f>
        <v>翰宇药业</v>
      </c>
      <c r="D51" s="76">
        <f>[5]!s_pq_pctchange(B51,$B$5,$D$5)</f>
        <v>7.0921985815602939</v>
      </c>
      <c r="E51" s="72">
        <f>[5]!S_VAL_PE_TTM(B51,$D$5)</f>
        <v>83.394309997558594</v>
      </c>
      <c r="F51" s="72">
        <f ca="1">[5]!S_VAL_PB(B51,$E$5,1)</f>
        <v>10.208084106445312</v>
      </c>
      <c r="G51" s="72">
        <f>[5]!S_VAL_MV(B51,$D$5)/100000000</f>
        <v>114.76</v>
      </c>
      <c r="H51" s="76">
        <f>[5]!s_pq_pctchange(B51,$F$5,$G$5)</f>
        <v>14.842903575297939</v>
      </c>
      <c r="I51" s="100">
        <f t="shared" si="2"/>
        <v>813.90070921985932</v>
      </c>
      <c r="J51" s="101">
        <f t="shared" si="1"/>
        <v>18.033409461228846</v>
      </c>
    </row>
    <row r="52" spans="1:10">
      <c r="A52" s="169"/>
      <c r="B52" s="109" t="s">
        <v>168</v>
      </c>
      <c r="C52" s="71" t="str">
        <f>[5]!S_INFO_NAME(B52)</f>
        <v>仟源制药</v>
      </c>
      <c r="D52" s="74">
        <f>[5]!s_pq_pctchange(B52,$B$5,$D$5)</f>
        <v>0</v>
      </c>
      <c r="E52" s="74">
        <f>[5]!S_VAL_PE_TTM(B52,$D$5)</f>
        <v>91.714485168457031</v>
      </c>
      <c r="F52" s="74">
        <f ca="1">[5]!S_VAL_PB(B52,$E$5,1)</f>
        <v>5.0185813903808594</v>
      </c>
      <c r="G52" s="74">
        <f>[5]!S_VAL_MV(B52,$D$5)/100000000</f>
        <v>30.613440000000001</v>
      </c>
      <c r="H52" s="74">
        <f>[5]!s_pq_pctchange(B52,$F$5,$G$5)</f>
        <v>0</v>
      </c>
      <c r="I52" s="100">
        <f t="shared" si="2"/>
        <v>0</v>
      </c>
      <c r="J52" s="101">
        <f t="shared" si="1"/>
        <v>0</v>
      </c>
    </row>
    <row r="53" spans="1:10">
      <c r="A53" s="169"/>
      <c r="B53" s="109" t="s">
        <v>169</v>
      </c>
      <c r="C53" s="71" t="str">
        <f>[5]!S_INFO_NAME(B53)</f>
        <v>利德曼</v>
      </c>
      <c r="D53" s="75">
        <f>[5]!s_pq_pctchange(B53,$B$5,$D$5)</f>
        <v>0</v>
      </c>
      <c r="E53" s="72">
        <f>[5]!S_VAL_PE_TTM(B53,$D$5)</f>
        <v>48.649795532226563</v>
      </c>
      <c r="F53" s="72">
        <f ca="1">[5]!S_VAL_PB(B53,$E$5,1)</f>
        <v>5.1866555213928223</v>
      </c>
      <c r="G53" s="72">
        <f>[5]!S_VAL_MV(B53,$D$5)/100000000</f>
        <v>44.144846899999997</v>
      </c>
      <c r="H53" s="75">
        <f>[5]!s_pq_pctchange(B53,$F$5,$G$5)</f>
        <v>-3.1847133757961665</v>
      </c>
      <c r="I53" s="100">
        <f t="shared" si="2"/>
        <v>0</v>
      </c>
      <c r="J53" s="101">
        <f t="shared" si="1"/>
        <v>0</v>
      </c>
    </row>
    <row r="54" spans="1:10">
      <c r="A54" s="169"/>
      <c r="B54" s="109" t="s">
        <v>170</v>
      </c>
      <c r="C54" s="71" t="str">
        <f>[5]!S_INFO_NAME(B54)</f>
        <v>博晖创新</v>
      </c>
      <c r="D54" s="76">
        <f>[5]!s_pq_pctchange(B54,$B$5,$D$5)</f>
        <v>0</v>
      </c>
      <c r="E54" s="72">
        <f>[5]!S_VAL_PE_TTM(B54,$D$5)</f>
        <v>70.970039367675781</v>
      </c>
      <c r="F54" s="72">
        <f ca="1">[5]!S_VAL_PB(B54,$E$5,1)</f>
        <v>5.0082955360412598</v>
      </c>
      <c r="G54" s="72">
        <f>[5]!S_VAL_MV(B54,$D$5)/100000000</f>
        <v>34.930688000000004</v>
      </c>
      <c r="H54" s="76">
        <f>[5]!s_pq_pctchange(B54,$F$5,$G$5)</f>
        <v>-7.834101382488468</v>
      </c>
      <c r="I54" s="100">
        <f t="shared" si="2"/>
        <v>0</v>
      </c>
      <c r="J54" s="101">
        <f t="shared" si="1"/>
        <v>0</v>
      </c>
    </row>
    <row r="55" spans="1:10">
      <c r="A55" s="169"/>
      <c r="B55" s="109" t="s">
        <v>171</v>
      </c>
      <c r="C55" s="71" t="str">
        <f>[5]!S_INFO_NAME(B55)</f>
        <v>博腾股份</v>
      </c>
      <c r="D55" s="76">
        <f>[5]!s_pq_pctchange(B55,$B$5,$D$5)</f>
        <v>6.0281009215893633</v>
      </c>
      <c r="E55" s="72">
        <f>[5]!S_VAL_PE_TTM(B55,$D$5)</f>
        <v>87.408683776855469</v>
      </c>
      <c r="F55" s="72">
        <f ca="1">[5]!S_VAL_PB(B55,$E$5,1)</f>
        <v>17.850919723510742</v>
      </c>
      <c r="G55" s="72">
        <f>[5]!S_VAL_MV(B55,$D$5)/100000000</f>
        <v>76.496200000000016</v>
      </c>
      <c r="H55" s="76">
        <f>[5]!s_pq_pctchange(B55,$F$5,$G$5)</f>
        <v>0</v>
      </c>
      <c r="I55" s="100">
        <f t="shared" si="2"/>
        <v>461.12681371808435</v>
      </c>
      <c r="J55" s="101">
        <f t="shared" si="1"/>
        <v>10.217079984241288</v>
      </c>
    </row>
    <row r="56" spans="1:10">
      <c r="A56" s="169"/>
      <c r="B56" s="109" t="s">
        <v>172</v>
      </c>
      <c r="C56" s="71" t="str">
        <f>[5]!S_INFO_NAME(B56)</f>
        <v>华润双鹤</v>
      </c>
      <c r="D56" s="76">
        <f>[5]!s_pq_pctchange(B56,$B$5,$D$5)</f>
        <v>2.8089887640449396</v>
      </c>
      <c r="E56" s="72">
        <f>[5]!S_VAL_PE_TTM(B56,$D$5)</f>
        <v>12.378238677978516</v>
      </c>
      <c r="F56" s="72">
        <f ca="1">[5]!S_VAL_PB(B56,$E$5,1)</f>
        <v>1.9618508815765381</v>
      </c>
      <c r="G56" s="72">
        <f>[5]!S_VAL_MV(B56,$D$5)/100000000</f>
        <v>104.62035848399999</v>
      </c>
      <c r="H56" s="76">
        <f>[5]!s_pq_pctchange(B56,$F$5,$G$5)</f>
        <v>4.8266166822867884</v>
      </c>
      <c r="I56" s="100">
        <f t="shared" si="2"/>
        <v>293.87741147190962</v>
      </c>
      <c r="J56" s="101">
        <f t="shared" si="1"/>
        <v>6.5113737246386787</v>
      </c>
    </row>
    <row r="57" spans="1:10">
      <c r="A57" s="169"/>
      <c r="B57" s="109" t="s">
        <v>173</v>
      </c>
      <c r="C57" s="71" t="str">
        <f>[5]!S_INFO_NAME(B57)</f>
        <v>人福医药</v>
      </c>
      <c r="D57" s="76">
        <f>[5]!s_pq_pctchange(B57,$B$5,$D$5)</f>
        <v>1.3970588235294068</v>
      </c>
      <c r="E57" s="72">
        <f>[5]!S_VAL_PE_TTM(B57,$D$5)</f>
        <v>33.181449890136719</v>
      </c>
      <c r="F57" s="72">
        <f ca="1">[5]!S_VAL_PB(B57,$E$5,1)</f>
        <v>3.3585636615753174</v>
      </c>
      <c r="G57" s="72">
        <f>[5]!S_VAL_MV(B57,$D$5)/100000000</f>
        <v>145.8367578276</v>
      </c>
      <c r="H57" s="76">
        <f>[5]!s_pq_pctchange(B57,$F$5,$G$5)</f>
        <v>4.4583640383198286</v>
      </c>
      <c r="I57" s="100"/>
      <c r="J57" s="101"/>
    </row>
    <row r="58" spans="1:10">
      <c r="A58" s="169"/>
      <c r="B58" s="109" t="s">
        <v>174</v>
      </c>
      <c r="C58" s="71" t="str">
        <f>[5]!S_INFO_NAME(B58)</f>
        <v>复星医药</v>
      </c>
      <c r="D58" s="74">
        <f>[5]!s_pq_pctchange(B58,$B$5,$D$5)</f>
        <v>4.1757049891540055</v>
      </c>
      <c r="E58" s="74">
        <f>[5]!S_VAL_PE_TTM(B58,$D$5)</f>
        <v>22.473482131958008</v>
      </c>
      <c r="F58" s="74">
        <f ca="1">[5]!S_VAL_PB(B58,$E$5,1)</f>
        <v>2.8962640762329102</v>
      </c>
      <c r="G58" s="74">
        <f>[5]!S_VAL_MV(B58,$D$5)/100000000</f>
        <v>444.06054302440003</v>
      </c>
      <c r="H58" s="74">
        <f>[5]!s_pq_pctchange(B58,$F$5,$G$5)</f>
        <v>12.650948821161601</v>
      </c>
      <c r="I58" s="100">
        <f t="shared" ref="I58:I79" si="3">D58*G58</f>
        <v>1854.2658249934241</v>
      </c>
      <c r="J58" s="101">
        <f t="shared" si="1"/>
        <v>41.084538314411155</v>
      </c>
    </row>
    <row r="59" spans="1:10">
      <c r="A59" s="169"/>
      <c r="B59" s="109" t="s">
        <v>175</v>
      </c>
      <c r="C59" s="71" t="str">
        <f>[5]!S_INFO_NAME(B59)</f>
        <v>江苏吴中</v>
      </c>
      <c r="D59" s="75">
        <f>[5]!s_pq_pctchange(B59,$B$5,$D$5)</f>
        <v>4.0069686411149608</v>
      </c>
      <c r="E59" s="72">
        <f>[5]!S_VAL_PE_TTM(B59,$D$5)</f>
        <v>148.62159729003906</v>
      </c>
      <c r="F59" s="72">
        <f ca="1">[5]!S_VAL_PB(B59,$E$5,1)</f>
        <v>7.7166495323181152</v>
      </c>
      <c r="G59" s="72">
        <f>[5]!S_VAL_MV(B59,$D$5)/100000000</f>
        <v>74.46978</v>
      </c>
      <c r="H59" s="75">
        <f>[5]!s_pq_pctchange(B59,$F$5,$G$5)</f>
        <v>-3.3106960950764042</v>
      </c>
      <c r="I59" s="100">
        <f t="shared" si="3"/>
        <v>298.39807317073007</v>
      </c>
      <c r="J59" s="101">
        <f t="shared" si="1"/>
        <v>6.611536978616753</v>
      </c>
    </row>
    <row r="60" spans="1:10">
      <c r="A60" s="169"/>
      <c r="B60" s="109" t="s">
        <v>176</v>
      </c>
      <c r="C60" s="71" t="str">
        <f>[5]!S_INFO_NAME(B60)</f>
        <v>恒瑞医药</v>
      </c>
      <c r="D60" s="76">
        <f>[5]!s_pq_pctchange(B60,$B$5,$D$5)</f>
        <v>1.6543574593796073</v>
      </c>
      <c r="E60" s="72">
        <f>[5]!S_VAL_PE_TTM(B60,$D$5)</f>
        <v>38.162895202636719</v>
      </c>
      <c r="F60" s="72">
        <f ca="1">[5]!S_VAL_PB(B60,$E$5,1)</f>
        <v>8.1407127380371094</v>
      </c>
      <c r="G60" s="72">
        <f>[5]!S_VAL_MV(B60,$D$5)/100000000</f>
        <v>517.52392660919998</v>
      </c>
      <c r="H60" s="76">
        <f>[5]!s_pq_pctchange(B60,$F$5,$G$5)</f>
        <v>12.101534828807537</v>
      </c>
      <c r="I60" s="100">
        <f t="shared" si="3"/>
        <v>856.16956839335444</v>
      </c>
      <c r="J60" s="101">
        <f t="shared" si="1"/>
        <v>18.969950781687075</v>
      </c>
    </row>
    <row r="61" spans="1:10">
      <c r="A61" s="169"/>
      <c r="B61" s="109" t="s">
        <v>177</v>
      </c>
      <c r="C61" s="71" t="str">
        <f>[5]!S_INFO_NAME(B61)</f>
        <v>美罗药业</v>
      </c>
      <c r="D61" s="76">
        <f>[5]!s_pq_pctchange(B61,$B$5,$D$5)</f>
        <v>12.471655328798192</v>
      </c>
      <c r="E61" s="72">
        <f>[5]!S_VAL_PE_TTM(B61,$D$5)</f>
        <v>65.765777587890625</v>
      </c>
      <c r="F61" s="72">
        <f ca="1">[5]!S_VAL_PB(B61,$E$5,1)</f>
        <v>3.6551926136016846</v>
      </c>
      <c r="G61" s="72">
        <f>[5]!S_VAL_MV(B61,$D$5)/100000000</f>
        <v>34.72</v>
      </c>
      <c r="H61" s="76">
        <f>[5]!s_pq_pctchange(B61,$F$5,$G$5)</f>
        <v>-5.0570962479608355</v>
      </c>
      <c r="I61" s="100">
        <f t="shared" si="3"/>
        <v>433.01587301587324</v>
      </c>
      <c r="J61" s="101">
        <f t="shared" si="1"/>
        <v>9.5942323834458474</v>
      </c>
    </row>
    <row r="62" spans="1:10">
      <c r="A62" s="169"/>
      <c r="B62" s="109" t="s">
        <v>178</v>
      </c>
      <c r="C62" s="71" t="str">
        <f>[5]!S_INFO_NAME(B62)</f>
        <v>健康元</v>
      </c>
      <c r="D62" s="76">
        <f>[5]!s_pq_pctchange(B62,$B$5,$D$5)</f>
        <v>4.1894353369763104</v>
      </c>
      <c r="E62" s="72">
        <f>[5]!S_VAL_PE_TTM(B62,$D$5)</f>
        <v>29.706354141235352</v>
      </c>
      <c r="F62" s="72">
        <f ca="1">[5]!S_VAL_PB(B62,$E$5,1)</f>
        <v>2.165198802947998</v>
      </c>
      <c r="G62" s="72">
        <f>[5]!S_VAL_MV(B62,$D$5)/100000000</f>
        <v>88.421813022399974</v>
      </c>
      <c r="H62" s="76">
        <f>[5]!s_pq_pctchange(B62,$F$5,$G$5)</f>
        <v>-7.1290944123314048</v>
      </c>
      <c r="I62" s="100">
        <f t="shared" si="3"/>
        <v>370.43746803555456</v>
      </c>
      <c r="J62" s="101">
        <f t="shared" si="1"/>
        <v>8.2076971615729217</v>
      </c>
    </row>
    <row r="63" spans="1:10">
      <c r="A63" s="169"/>
      <c r="B63" s="109" t="s">
        <v>179</v>
      </c>
      <c r="C63" s="71" t="str">
        <f>[5]!S_INFO_NAME(B63)</f>
        <v>ST金泰</v>
      </c>
      <c r="D63" s="76">
        <f>[5]!s_pq_pctchange(B63,$B$5,$D$5)</f>
        <v>8.044164037854884</v>
      </c>
      <c r="E63" s="72">
        <f>[5]!S_VAL_PE_TTM(B63,$D$5)</f>
        <v>44.625236511230469</v>
      </c>
      <c r="F63" s="72">
        <f ca="1">[5]!S_VAL_PB(B63,$E$5,1)</f>
        <v>118.94169616699219</v>
      </c>
      <c r="G63" s="72">
        <f>[5]!S_VAL_MV(B63,$D$5)/100000000</f>
        <v>20.290679275999999</v>
      </c>
      <c r="H63" s="76">
        <f>[5]!s_pq_pctchange(B63,$F$5,$G$5)</f>
        <v>0</v>
      </c>
      <c r="I63" s="100">
        <f t="shared" si="3"/>
        <v>163.22155253564657</v>
      </c>
      <c r="J63" s="101">
        <f t="shared" si="1"/>
        <v>3.6164621266814461</v>
      </c>
    </row>
    <row r="64" spans="1:10">
      <c r="A64" s="169"/>
      <c r="B64" s="109" t="s">
        <v>180</v>
      </c>
      <c r="C64" s="71" t="str">
        <f>[5]!S_INFO_NAME(B64)</f>
        <v>现代制药</v>
      </c>
      <c r="D64" s="76">
        <f>[5]!s_pq_pctchange(B64,$B$5,$D$5)</f>
        <v>1.8957345971563955</v>
      </c>
      <c r="E64" s="72">
        <f>[5]!S_VAL_PE_TTM(B64,$D$5)</f>
        <v>38.1285400390625</v>
      </c>
      <c r="F64" s="72">
        <f ca="1">[5]!S_VAL_PB(B64,$E$5,1)</f>
        <v>6.2162160873413086</v>
      </c>
      <c r="G64" s="72">
        <f>[5]!S_VAL_MV(B64,$D$5)/100000000</f>
        <v>61.862681430000002</v>
      </c>
      <c r="H64" s="76">
        <f>[5]!s_pq_pctchange(B64,$F$5,$G$5)</f>
        <v>3.362944162436543</v>
      </c>
      <c r="I64" s="100">
        <f t="shared" si="3"/>
        <v>117.27522545971549</v>
      </c>
      <c r="J64" s="101">
        <f t="shared" si="1"/>
        <v>2.5984400018524716</v>
      </c>
    </row>
    <row r="65" spans="1:10">
      <c r="A65" s="169"/>
      <c r="B65" s="109" t="s">
        <v>181</v>
      </c>
      <c r="C65" s="71" t="str">
        <f>[5]!S_INFO_NAME(B65)</f>
        <v>联环药业</v>
      </c>
      <c r="D65" s="74">
        <f>[5]!s_pq_pctchange(B65,$B$5,$D$5)</f>
        <v>7.1218795888399411</v>
      </c>
      <c r="E65" s="74">
        <f>[5]!S_VAL_PE_TTM(B65,$D$5)</f>
        <v>54.460685729980469</v>
      </c>
      <c r="F65" s="74">
        <f ca="1">[5]!S_VAL_PB(B65,$E$5,1)</f>
        <v>5.6917057037353516</v>
      </c>
      <c r="G65" s="74">
        <f>[5]!S_VAL_MV(B65,$D$5)/100000000</f>
        <v>22.862557575099999</v>
      </c>
      <c r="H65" s="74">
        <f>[5]!s_pq_pctchange(B65,$F$5,$G$5)</f>
        <v>-1.831501831501825</v>
      </c>
      <c r="I65" s="100">
        <f t="shared" si="3"/>
        <v>162.82438214278267</v>
      </c>
      <c r="J65" s="101">
        <f t="shared" si="1"/>
        <v>3.6076621142975558</v>
      </c>
    </row>
    <row r="66" spans="1:10">
      <c r="A66" s="169"/>
      <c r="B66" s="109" t="s">
        <v>182</v>
      </c>
      <c r="C66" s="71" t="str">
        <f>[5]!S_INFO_NAME(B66)</f>
        <v>哈药股份</v>
      </c>
      <c r="D66" s="75">
        <f>[5]!s_pq_pctchange(B66,$B$5,$D$5)</f>
        <v>16.766467065868262</v>
      </c>
      <c r="E66" s="72">
        <f>[5]!S_VAL_PE_TTM(B66,$D$5)</f>
        <v>48.765937805175781</v>
      </c>
      <c r="F66" s="72">
        <f ca="1">[5]!S_VAL_PB(B66,$E$5,1)</f>
        <v>1.8351655006408691</v>
      </c>
      <c r="G66" s="72">
        <f>[5]!S_VAL_MV(B66,$D$5)/100000000</f>
        <v>149.563696542</v>
      </c>
      <c r="H66" s="75">
        <f>[5]!s_pq_pctchange(B66,$F$5,$G$5)</f>
        <v>-1.4469453376205754</v>
      </c>
      <c r="I66" s="100">
        <f t="shared" si="3"/>
        <v>2507.6547923209578</v>
      </c>
      <c r="J66" s="101">
        <f t="shared" si="1"/>
        <v>55.561526295612175</v>
      </c>
    </row>
    <row r="67" spans="1:10">
      <c r="A67" s="169"/>
      <c r="B67" s="109" t="s">
        <v>183</v>
      </c>
      <c r="C67" s="71" t="str">
        <f>[5]!S_INFO_NAME(B67)</f>
        <v>广誉远</v>
      </c>
      <c r="D67" s="76">
        <f>[5]!s_pq_pctchange(B67,$B$5,$D$5)</f>
        <v>4.2997020008514353</v>
      </c>
      <c r="E67" s="72">
        <f>[5]!S_VAL_PE_TTM(B67,$D$5)</f>
        <v>-241.82817077636719</v>
      </c>
      <c r="F67" s="72">
        <f ca="1">[5]!S_VAL_PB(B67,$E$5,1)</f>
        <v>125.85251617431641</v>
      </c>
      <c r="G67" s="72">
        <f>[5]!S_VAL_MV(B67,$D$5)/100000000</f>
        <v>59.733067310000003</v>
      </c>
      <c r="H67" s="76">
        <f>[5]!s_pq_pctchange(B67,$F$5,$G$5)</f>
        <v>4.3179983857950077</v>
      </c>
      <c r="I67" s="100">
        <f t="shared" si="3"/>
        <v>256.83438902980049</v>
      </c>
      <c r="J67" s="101">
        <f t="shared" si="1"/>
        <v>5.6906200579901425</v>
      </c>
    </row>
    <row r="68" spans="1:10">
      <c r="A68" s="169"/>
      <c r="B68" s="109" t="s">
        <v>184</v>
      </c>
      <c r="C68" s="71" t="str">
        <f>[5]!S_INFO_NAME(B68)</f>
        <v>鲁抗医药</v>
      </c>
      <c r="D68" s="76">
        <f>[5]!s_pq_pctchange(B68,$B$5,$D$5)</f>
        <v>6.4308681672025747</v>
      </c>
      <c r="E68" s="72">
        <f>[5]!S_VAL_PE_TTM(B68,$D$5)</f>
        <v>-253.59359741210937</v>
      </c>
      <c r="F68" s="72">
        <f ca="1">[5]!S_VAL_PB(B68,$E$5,1)</f>
        <v>2.5204493999481201</v>
      </c>
      <c r="G68" s="72">
        <f>[5]!S_VAL_MV(B68,$D$5)/100000000</f>
        <v>38.500296444999996</v>
      </c>
      <c r="H68" s="76">
        <f>[5]!s_pq_pctchange(B68,$F$5,$G$5)</f>
        <v>-0.60975609756098725</v>
      </c>
      <c r="I68" s="100">
        <f t="shared" si="3"/>
        <v>247.59033083601292</v>
      </c>
      <c r="J68" s="101">
        <f t="shared" si="1"/>
        <v>5.48580160212249</v>
      </c>
    </row>
    <row r="69" spans="1:10">
      <c r="A69" s="169"/>
      <c r="B69" s="109" t="s">
        <v>185</v>
      </c>
      <c r="C69" s="71" t="str">
        <f>[5]!S_INFO_NAME(B69)</f>
        <v>华北制药</v>
      </c>
      <c r="D69" s="76">
        <f>[5]!s_pq_pctchange(B69,$B$5,$D$5)</f>
        <v>6.0377358490566246</v>
      </c>
      <c r="E69" s="72">
        <f>[5]!S_VAL_PE_TTM(B69,$D$5)</f>
        <v>573.4393310546875</v>
      </c>
      <c r="F69" s="72">
        <f ca="1">[5]!S_VAL_PB(B69,$E$5,1)</f>
        <v>2.2690858840942383</v>
      </c>
      <c r="G69" s="72">
        <f>[5]!S_VAL_MV(B69,$D$5)/100000000</f>
        <v>91.651225769799993</v>
      </c>
      <c r="H69" s="76">
        <f>[5]!s_pq_pctchange(B69,$F$5,$G$5)</f>
        <v>2.6639344262294973</v>
      </c>
      <c r="I69" s="100">
        <f t="shared" si="3"/>
        <v>553.3658914403037</v>
      </c>
      <c r="J69" s="105" t="s">
        <v>120</v>
      </c>
    </row>
    <row r="70" spans="1:10">
      <c r="A70" s="170"/>
      <c r="B70" s="73" t="s">
        <v>186</v>
      </c>
      <c r="C70" s="71" t="str">
        <f>[5]!S_INFO_NAME(B70)</f>
        <v>三精制药</v>
      </c>
      <c r="D70" s="74">
        <f>[5]!s_pq_pctchange(B70,$B$5,$D$5)</f>
        <v>4.9200492004919827</v>
      </c>
      <c r="E70" s="74">
        <f>[5]!S_VAL_PE_TTM(B70,$D$5)</f>
        <v>46.009487152099609</v>
      </c>
      <c r="F70" s="74">
        <f ca="1">[5]!S_VAL_PB(B70,$E$5,1)</f>
        <v>2.277935266494751</v>
      </c>
      <c r="G70" s="74">
        <f>[5]!S_VAL_MV(B70,$D$5)/100000000</f>
        <v>49.464497324100002</v>
      </c>
      <c r="H70" s="74">
        <f>[5]!s_pq_pctchange(B70,$F$5,$G$5)</f>
        <v>-4.3290043290043378</v>
      </c>
      <c r="I70" s="100">
        <f t="shared" si="3"/>
        <v>243.36776051217603</v>
      </c>
      <c r="J70" s="101">
        <f t="shared" si="1"/>
        <v>5.392243089682351</v>
      </c>
    </row>
    <row r="71" spans="1:10">
      <c r="A71" s="116" t="s">
        <v>267</v>
      </c>
      <c r="B71" s="73" t="s">
        <v>266</v>
      </c>
      <c r="C71" s="71" t="str">
        <f>[5]!S_INFO_NAME(B71)</f>
        <v>康美药业</v>
      </c>
      <c r="D71" s="75">
        <f>[5]!s_pq_pctchange(B71,$B$5,$D$5)</f>
        <v>3.358464701850572</v>
      </c>
      <c r="E71" s="72">
        <f>[5]!S_VAL_PE_TTM(B71,$D$5)</f>
        <v>16.899387359619141</v>
      </c>
      <c r="F71" s="72">
        <f ca="1">[5]!S_VAL_PB(B71,$E$5,1)</f>
        <v>2.756702184677124</v>
      </c>
      <c r="G71" s="72">
        <f>[5]!S_VAL_MV(B71,$D$5)/100000000</f>
        <v>331.56614403639998</v>
      </c>
      <c r="H71" s="75">
        <f>[5]!s_pq_pctchange(B71,$F$5,$G$5)</f>
        <v>-7.2164948453608098</v>
      </c>
      <c r="I71" s="100">
        <f t="shared" si="3"/>
        <v>1113.5531910749519</v>
      </c>
      <c r="J71" s="101">
        <f t="shared" si="1"/>
        <v>24.672740082461431</v>
      </c>
    </row>
    <row r="72" spans="1:10">
      <c r="A72" s="168" t="s">
        <v>268</v>
      </c>
      <c r="B72" s="109" t="s">
        <v>208</v>
      </c>
      <c r="C72" s="71" t="str">
        <f>[5]!S_INFO_NAME(B72)</f>
        <v>东阿阿胶</v>
      </c>
      <c r="D72" s="76">
        <f>[5]!s_pq_pctchange(B72,$B$5,$D$5)</f>
        <v>2.6576194515125939</v>
      </c>
      <c r="E72" s="72">
        <f>[5]!S_VAL_PE_TTM(B72,$D$5)</f>
        <v>18.521312713623047</v>
      </c>
      <c r="F72" s="72">
        <f ca="1">[5]!S_VAL_PB(B72,$E$5,1)</f>
        <v>4.7472372055053711</v>
      </c>
      <c r="G72" s="72">
        <f>[5]!S_VAL_MV(B72,$D$5)/100000000</f>
        <v>237.4752200847</v>
      </c>
      <c r="H72" s="76">
        <f>[5]!s_pq_pctchange(B72,$F$5,$G$5)</f>
        <v>-3.7235337064979279</v>
      </c>
      <c r="I72" s="100">
        <f t="shared" si="3"/>
        <v>631.11876414933295</v>
      </c>
      <c r="J72" s="101">
        <f t="shared" si="1"/>
        <v>13.983552248625971</v>
      </c>
    </row>
    <row r="73" spans="1:10">
      <c r="A73" s="169"/>
      <c r="B73" s="109" t="s">
        <v>209</v>
      </c>
      <c r="C73" s="71" t="str">
        <f>[5]!S_INFO_NAME(B73)</f>
        <v>云南白药</v>
      </c>
      <c r="D73" s="76">
        <f>[5]!s_pq_pctchange(B73,$B$5,$D$5)</f>
        <v>4.7552447552447585</v>
      </c>
      <c r="E73" s="72">
        <f>[5]!S_VAL_PE_TTM(B73,$D$5)</f>
        <v>21.708824157714844</v>
      </c>
      <c r="F73" s="72">
        <f ca="1">[5]!S_VAL_PB(B73,$E$5,1)</f>
        <v>6.047386646270752</v>
      </c>
      <c r="G73" s="72">
        <f>[5]!S_VAL_MV(B73,$D$5)/100000000</f>
        <v>546.00587214739994</v>
      </c>
      <c r="H73" s="76">
        <f>[5]!s_pq_pctchange(B73,$F$5,$G$5)</f>
        <v>-1.9326923076923186</v>
      </c>
      <c r="I73" s="100">
        <f t="shared" si="3"/>
        <v>2596.3915598617637</v>
      </c>
      <c r="J73" s="101">
        <f t="shared" si="1"/>
        <v>57.527646296739938</v>
      </c>
    </row>
    <row r="74" spans="1:10">
      <c r="A74" s="169"/>
      <c r="B74" s="109" t="s">
        <v>210</v>
      </c>
      <c r="C74" s="71" t="str">
        <f>[5]!S_INFO_NAME(B74)</f>
        <v>紫光古汉</v>
      </c>
      <c r="D74" s="76">
        <f>[5]!s_pq_pctchange(B74,$B$5,$D$5)</f>
        <v>3.9721254355400859</v>
      </c>
      <c r="E74" s="72">
        <f>[5]!S_VAL_PE_TTM(B74,$D$5)</f>
        <v>-18.560638427734375</v>
      </c>
      <c r="F74" s="72">
        <f ca="1">[5]!S_VAL_PB(B74,$E$5,1)</f>
        <v>12.363523483276367</v>
      </c>
      <c r="G74" s="72">
        <f>[5]!S_VAL_MV(B74,$D$5)/100000000</f>
        <v>33.321025036400002</v>
      </c>
      <c r="H74" s="76">
        <f>[5]!s_pq_pctchange(B74,$F$5,$G$5)</f>
        <v>12.74193548387097</v>
      </c>
      <c r="I74" s="100">
        <f t="shared" si="3"/>
        <v>132.35529108535246</v>
      </c>
      <c r="J74" s="101">
        <f t="shared" si="1"/>
        <v>2.932565522384305</v>
      </c>
    </row>
    <row r="75" spans="1:10">
      <c r="A75" s="169"/>
      <c r="B75" s="109" t="s">
        <v>211</v>
      </c>
      <c r="C75" s="71" t="str">
        <f>[5]!S_INFO_NAME(B75)</f>
        <v>青海明胶</v>
      </c>
      <c r="D75" s="76">
        <f>[5]!s_pq_pctchange(B75,$B$5,$D$5)</f>
        <v>8.4278768233387424</v>
      </c>
      <c r="E75" s="72">
        <f>[5]!S_VAL_PE_TTM(B75,$D$5)</f>
        <v>344.3304443359375</v>
      </c>
      <c r="F75" s="72">
        <f ca="1">[5]!S_VAL_PB(B75,$E$5,1)</f>
        <v>3.4481174945831299</v>
      </c>
      <c r="G75" s="72">
        <f>[5]!S_VAL_MV(B75,$D$5)/100000000</f>
        <v>31.58439984</v>
      </c>
      <c r="H75" s="76">
        <f>[5]!s_pq_pctchange(B75,$F$5,$G$5)</f>
        <v>-9.9866844207723062</v>
      </c>
      <c r="I75" s="100">
        <f t="shared" si="3"/>
        <v>266.18943139059991</v>
      </c>
      <c r="J75" s="101">
        <f t="shared" si="1"/>
        <v>5.8978975643350413</v>
      </c>
    </row>
    <row r="76" spans="1:10">
      <c r="A76" s="169"/>
      <c r="B76" s="109" t="s">
        <v>212</v>
      </c>
      <c r="C76" s="71" t="str">
        <f>[5]!S_INFO_NAME(B76)</f>
        <v>仁和药业</v>
      </c>
      <c r="D76" s="76">
        <f>[5]!s_pq_pctchange(B76,$B$5,$D$5)</f>
        <v>4.4061302681992487</v>
      </c>
      <c r="E76" s="72">
        <f>[5]!S_VAL_PE_TTM(B76,$D$5)</f>
        <v>31.903348922729492</v>
      </c>
      <c r="F76" s="72">
        <f ca="1">[5]!S_VAL_PB(B76,$E$5,1)</f>
        <v>2.9561383724212646</v>
      </c>
      <c r="G76" s="72">
        <f>[5]!S_VAL_MV(B76,$D$5)/100000000</f>
        <v>53.991627324500001</v>
      </c>
      <c r="H76" s="76">
        <f>[5]!s_pq_pctchange(B76,$F$5,$G$5)</f>
        <v>-6.076388888888884</v>
      </c>
      <c r="I76" s="100">
        <f t="shared" si="3"/>
        <v>237.89414338381309</v>
      </c>
      <c r="J76" s="101">
        <f t="shared" si="1"/>
        <v>5.2709654230190814</v>
      </c>
    </row>
    <row r="77" spans="1:10">
      <c r="A77" s="169"/>
      <c r="B77" s="109" t="s">
        <v>213</v>
      </c>
      <c r="C77" s="71" t="str">
        <f>[5]!S_INFO_NAME(B77)</f>
        <v>通化金马</v>
      </c>
      <c r="D77" s="76">
        <f>[5]!s_pq_pctchange(B77,$B$5,$D$5)</f>
        <v>1.65165165165162</v>
      </c>
      <c r="E77" s="72">
        <f>[5]!S_VAL_PE_TTM(B77,$D$5)</f>
        <v>364.5406494140625</v>
      </c>
      <c r="F77" s="72">
        <f ca="1">[5]!S_VAL_PB(B77,$E$5,1)</f>
        <v>4.9421792030334473</v>
      </c>
      <c r="G77" s="72">
        <f>[5]!S_VAL_MV(B77,$D$5)/100000000</f>
        <v>30.398401885199998</v>
      </c>
      <c r="H77" s="76">
        <f>[5]!s_pq_pctchange(B77,$F$5,$G$5)</f>
        <v>-5.4481546572934914</v>
      </c>
      <c r="I77" s="100">
        <f t="shared" si="3"/>
        <v>50.207570681260293</v>
      </c>
      <c r="J77" s="101">
        <f t="shared" si="1"/>
        <v>1.1124375122078627</v>
      </c>
    </row>
    <row r="78" spans="1:10">
      <c r="A78" s="169"/>
      <c r="B78" s="109" t="s">
        <v>214</v>
      </c>
      <c r="C78" s="71" t="str">
        <f>[5]!S_INFO_NAME(B78)</f>
        <v>金陵药业</v>
      </c>
      <c r="D78" s="76">
        <f>[5]!s_pq_pctchange(B78,$B$5,$D$5)</f>
        <v>3.471196454948311</v>
      </c>
      <c r="E78" s="72">
        <f>[5]!S_VAL_PE_TTM(B78,$D$5)</f>
        <v>38.531253814697266</v>
      </c>
      <c r="F78" s="72">
        <f ca="1">[5]!S_VAL_PB(B78,$E$5,1)</f>
        <v>3.206392765045166</v>
      </c>
      <c r="G78" s="72">
        <f>[5]!S_VAL_MV(B78,$D$5)/100000000</f>
        <v>70.610399999999998</v>
      </c>
      <c r="H78" s="76">
        <f>[5]!s_pq_pctchange(B78,$F$5,$G$5)</f>
        <v>-6.976744186046524</v>
      </c>
      <c r="I78" s="100">
        <f t="shared" si="3"/>
        <v>245.10257016248221</v>
      </c>
      <c r="J78" s="101">
        <f t="shared" si="1"/>
        <v>5.4306808652081262</v>
      </c>
    </row>
    <row r="79" spans="1:10">
      <c r="A79" s="169"/>
      <c r="B79" s="109" t="s">
        <v>215</v>
      </c>
      <c r="C79" s="71" t="str">
        <f>[5]!S_INFO_NAME(B79)</f>
        <v>九芝堂</v>
      </c>
      <c r="D79" s="76">
        <f>[5]!s_pq_pctchange(B79,$B$5,$D$5)</f>
        <v>5.7720057720057838</v>
      </c>
      <c r="E79" s="72">
        <f>[5]!S_VAL_PE_TTM(B79,$D$5)</f>
        <v>18.778154373168945</v>
      </c>
      <c r="F79" s="72">
        <f ca="1">[5]!S_VAL_PB(B79,$E$5,1)</f>
        <v>2.831143856048584</v>
      </c>
      <c r="G79" s="72">
        <f>[5]!S_VAL_MV(B79,$D$5)/100000000</f>
        <v>43.628932288800002</v>
      </c>
      <c r="H79" s="76">
        <f>[5]!s_pq_pctchange(B79,$F$5,$G$5)</f>
        <v>0.96082779009607489</v>
      </c>
      <c r="I79" s="100">
        <f t="shared" si="3"/>
        <v>251.82644899740313</v>
      </c>
      <c r="J79" s="101">
        <f t="shared" si="1"/>
        <v>5.579660290860728</v>
      </c>
    </row>
    <row r="80" spans="1:10">
      <c r="A80" s="169"/>
      <c r="B80" s="109" t="s">
        <v>216</v>
      </c>
      <c r="C80" s="71" t="str">
        <f>[5]!S_INFO_NAME(B80)</f>
        <v>华润三九</v>
      </c>
      <c r="D80" s="76">
        <f>[5]!s_pq_pctchange(B80,$B$5,$D$5)</f>
        <v>4.4198895027624197</v>
      </c>
      <c r="E80" s="72">
        <f>[5]!S_VAL_PE_TTM(B80,$D$5)</f>
        <v>16.946735382080078</v>
      </c>
      <c r="F80" s="72">
        <f ca="1">[5]!S_VAL_PB(B80,$E$5,1)</f>
        <v>3.3097929954528809</v>
      </c>
      <c r="G80" s="72">
        <f>[5]!S_VAL_MV(B80,$D$5)/100000000</f>
        <v>203.51330999999999</v>
      </c>
      <c r="H80" s="76">
        <f>[5]!s_pq_pctchange(B80,$F$5,$G$5)</f>
        <v>1.9246519246519211</v>
      </c>
    </row>
    <row r="81" spans="1:8">
      <c r="A81" s="169"/>
      <c r="B81" s="109" t="s">
        <v>217</v>
      </c>
      <c r="C81" s="71" t="str">
        <f>[5]!S_INFO_NAME(B81)</f>
        <v>沃华医药</v>
      </c>
      <c r="D81" s="76">
        <f>[5]!s_pq_pctchange(B81,$B$5,$D$5)</f>
        <v>3.9923954372623527</v>
      </c>
      <c r="E81" s="72">
        <f>[5]!S_VAL_PE_TTM(B81,$D$5)</f>
        <v>222.46243286132812</v>
      </c>
      <c r="F81" s="72">
        <f ca="1">[5]!S_VAL_PB(B81,$E$5,1)</f>
        <v>4.4475269317626953</v>
      </c>
      <c r="G81" s="72">
        <f>[5]!S_VAL_MV(B81,$D$5)/100000000</f>
        <v>26.909117999999999</v>
      </c>
      <c r="H81" s="76">
        <f>[5]!s_pq_pctchange(B81,$F$5,$G$5)</f>
        <v>-9.2905405405405368</v>
      </c>
    </row>
    <row r="82" spans="1:8">
      <c r="A82" s="169"/>
      <c r="B82" s="109" t="s">
        <v>218</v>
      </c>
      <c r="C82" s="71" t="str">
        <f>[5]!S_INFO_NAME(B82)</f>
        <v>紫鑫药业</v>
      </c>
      <c r="D82" s="76">
        <f>[5]!s_pq_pctchange(B82,$B$5,$D$5)</f>
        <v>10.749834107498346</v>
      </c>
      <c r="E82" s="72">
        <f>[5]!S_VAL_PE_TTM(B82,$D$5)</f>
        <v>1272.1812744140625</v>
      </c>
      <c r="F82" s="72">
        <f ca="1">[5]!S_VAL_PB(B82,$E$5,1)</f>
        <v>4.3998231887817383</v>
      </c>
      <c r="G82" s="72">
        <f>[5]!S_VAL_MV(B82,$D$5)/100000000</f>
        <v>85.618261655800012</v>
      </c>
      <c r="H82" s="76">
        <f>[5]!s_pq_pctchange(B82,$F$5,$G$5)</f>
        <v>-4.8543689320388435</v>
      </c>
    </row>
    <row r="83" spans="1:8">
      <c r="A83" s="169"/>
      <c r="B83" s="109" t="s">
        <v>219</v>
      </c>
      <c r="C83" s="71" t="str">
        <f>[5]!S_INFO_NAME(B83)</f>
        <v>嘉应制药</v>
      </c>
      <c r="D83" s="76">
        <f>[5]!s_pq_pctchange(B83,$B$5,$D$5)</f>
        <v>8.1564245810056057</v>
      </c>
      <c r="E83" s="72">
        <f>[5]!S_VAL_PE_TTM(B83,$D$5)</f>
        <v>29.98530387878418</v>
      </c>
      <c r="F83" s="72">
        <f ca="1">[5]!S_VAL_PB(B83,$E$5,1)</f>
        <v>6.0676283836364746</v>
      </c>
      <c r="G83" s="72">
        <f>[5]!S_VAL_MV(B83,$D$5)/100000000</f>
        <v>49.126953286399996</v>
      </c>
      <c r="H83" s="76">
        <f>[5]!s_pq_pctchange(B83,$F$5,$G$5)</f>
        <v>4.2263610315186328</v>
      </c>
    </row>
    <row r="84" spans="1:8">
      <c r="A84" s="169"/>
      <c r="B84" s="109" t="s">
        <v>220</v>
      </c>
      <c r="C84" s="71" t="str">
        <f>[5]!S_INFO_NAME(B84)</f>
        <v>恒康医疗</v>
      </c>
      <c r="D84" s="76">
        <f>[5]!s_pq_pctchange(B84,$B$5,$D$5)</f>
        <v>1.4140521431727837</v>
      </c>
      <c r="E84" s="72">
        <f>[5]!S_VAL_PE_TTM(B84,$D$5)</f>
        <v>62.84259033203125</v>
      </c>
      <c r="F84" s="72">
        <f ca="1">[5]!S_VAL_PB(B84,$E$5,1)</f>
        <v>17.611982345581055</v>
      </c>
      <c r="G84" s="72">
        <f>[5]!S_VAL_MV(B84,$D$5)/100000000</f>
        <v>141.44750550000001</v>
      </c>
      <c r="H84" s="76">
        <f>[5]!s_pq_pctchange(B84,$F$5,$G$5)</f>
        <v>22.123015873015884</v>
      </c>
    </row>
    <row r="85" spans="1:8">
      <c r="A85" s="169"/>
      <c r="B85" s="109" t="s">
        <v>221</v>
      </c>
      <c r="C85" s="71" t="str">
        <f>[5]!S_INFO_NAME(B85)</f>
        <v>桂林三金</v>
      </c>
      <c r="D85" s="76">
        <f>[5]!s_pq_pctchange(B85,$B$5,$D$5)</f>
        <v>8.6288416075649863</v>
      </c>
      <c r="E85" s="72">
        <f>[5]!S_VAL_PE_TTM(B85,$D$5)</f>
        <v>24.719705581665039</v>
      </c>
      <c r="F85" s="72">
        <f ca="1">[5]!S_VAL_PB(B85,$E$5,1)</f>
        <v>4.9240078926086426</v>
      </c>
      <c r="G85" s="72">
        <f>[5]!S_VAL_MV(B85,$D$5)/100000000</f>
        <v>108.47875999999999</v>
      </c>
      <c r="H85" s="76">
        <f>[5]!s_pq_pctchange(B85,$F$5,$G$5)</f>
        <v>1.6622340425531901</v>
      </c>
    </row>
    <row r="86" spans="1:8">
      <c r="A86" s="169"/>
      <c r="B86" s="109" t="s">
        <v>222</v>
      </c>
      <c r="C86" s="71" t="str">
        <f>[5]!S_INFO_NAME(B86)</f>
        <v>奇正藏药</v>
      </c>
      <c r="D86" s="76">
        <f>[5]!s_pq_pctchange(B86,$B$5,$D$5)</f>
        <v>3.1107044830741115</v>
      </c>
      <c r="E86" s="72">
        <f>[5]!S_VAL_PE_TTM(B86,$D$5)</f>
        <v>39.903533935546875</v>
      </c>
      <c r="F86" s="72">
        <f ca="1">[5]!S_VAL_PB(B86,$E$5,1)</f>
        <v>6.4960184097290039</v>
      </c>
      <c r="G86" s="72">
        <f>[5]!S_VAL_MV(B86,$D$5)/100000000</f>
        <v>91.5124</v>
      </c>
      <c r="H86" s="76">
        <f>[5]!s_pq_pctchange(B86,$F$5,$G$5)</f>
        <v>-3.6774479397430282</v>
      </c>
    </row>
    <row r="87" spans="1:8">
      <c r="A87" s="169"/>
      <c r="B87" s="109" t="s">
        <v>223</v>
      </c>
      <c r="C87" s="71" t="str">
        <f>[5]!S_INFO_NAME(B87)</f>
        <v>众生药业</v>
      </c>
      <c r="D87" s="76">
        <f>[5]!s_pq_pctchange(B87,$B$5,$D$5)</f>
        <v>1.4111922141119226</v>
      </c>
      <c r="E87" s="72">
        <f>[5]!S_VAL_PE_TTM(B87,$D$5)</f>
        <v>36.372142791748047</v>
      </c>
      <c r="F87" s="72">
        <f ca="1">[5]!S_VAL_PB(B87,$E$5,1)</f>
        <v>4.5618886947631836</v>
      </c>
      <c r="G87" s="72">
        <f>[5]!S_VAL_MV(B87,$D$5)/100000000</f>
        <v>76.840831199999997</v>
      </c>
      <c r="H87" s="76">
        <f>[5]!s_pq_pctchange(B87,$F$5,$G$5)</f>
        <v>-13.596491228070185</v>
      </c>
    </row>
    <row r="88" spans="1:8">
      <c r="A88" s="169"/>
      <c r="B88" s="109" t="s">
        <v>224</v>
      </c>
      <c r="C88" s="71" t="str">
        <f>[5]!S_INFO_NAME(B88)</f>
        <v>精华制药</v>
      </c>
      <c r="D88" s="76">
        <f>[5]!s_pq_pctchange(B88,$B$5,$D$5)</f>
        <v>7.9136690647481966</v>
      </c>
      <c r="E88" s="72">
        <f>[5]!S_VAL_PE_TTM(B88,$D$5)</f>
        <v>138.27407836914062</v>
      </c>
      <c r="F88" s="72">
        <f ca="1">[5]!S_VAL_PB(B88,$E$5,1)</f>
        <v>6.2700071334838867</v>
      </c>
      <c r="G88" s="72">
        <f>[5]!S_VAL_MV(B88,$D$5)/100000000</f>
        <v>42</v>
      </c>
      <c r="H88" s="76">
        <f>[5]!s_pq_pctchange(B88,$F$5,$G$5)</f>
        <v>1.9464720194647178</v>
      </c>
    </row>
    <row r="89" spans="1:8">
      <c r="A89" s="169"/>
      <c r="B89" s="109" t="s">
        <v>225</v>
      </c>
      <c r="C89" s="71" t="str">
        <f>[5]!S_INFO_NAME(B89)</f>
        <v>信邦制药</v>
      </c>
      <c r="D89" s="76">
        <f>[5]!s_pq_pctchange(B89,$B$5,$D$5)</f>
        <v>-1.5938069216757778</v>
      </c>
      <c r="E89" s="72">
        <f>[5]!S_VAL_PE_TTM(B89,$D$5)</f>
        <v>157.62080383300781</v>
      </c>
      <c r="F89" s="72">
        <f ca="1">[5]!S_VAL_PB(B89,$E$5,1)</f>
        <v>10.450096130371094</v>
      </c>
      <c r="G89" s="72">
        <f>[5]!S_VAL_MV(B89,$D$5)/100000000</f>
        <v>108.14822436520001</v>
      </c>
      <c r="H89" s="76">
        <f>[5]!s_pq_pctchange(B89,$F$5,$G$5)</f>
        <v>-2.7836504580690535</v>
      </c>
    </row>
    <row r="90" spans="1:8">
      <c r="A90" s="169"/>
      <c r="B90" s="109" t="s">
        <v>226</v>
      </c>
      <c r="C90" s="71" t="str">
        <f>[5]!S_INFO_NAME(B90)</f>
        <v>汉森制药</v>
      </c>
      <c r="D90" s="76">
        <f>[5]!s_pq_pctchange(B90,$B$5,$D$5)</f>
        <v>2.4298056155507508</v>
      </c>
      <c r="E90" s="72">
        <f>[5]!S_VAL_PE_TTM(B90,$D$5)</f>
        <v>47.468761444091797</v>
      </c>
      <c r="F90" s="72">
        <f ca="1">[5]!S_VAL_PB(B90,$E$5,1)</f>
        <v>5.2187914848327637</v>
      </c>
      <c r="G90" s="72">
        <f>[5]!S_VAL_MV(B90,$D$5)/100000000</f>
        <v>56.151200000000003</v>
      </c>
      <c r="H90" s="76">
        <f>[5]!s_pq_pctchange(B90,$F$5,$G$5)</f>
        <v>25.853658536585368</v>
      </c>
    </row>
    <row r="91" spans="1:8">
      <c r="A91" s="169"/>
      <c r="B91" s="109" t="s">
        <v>227</v>
      </c>
      <c r="C91" s="71" t="str">
        <f>[5]!S_INFO_NAME(B91)</f>
        <v>贵州百灵</v>
      </c>
      <c r="D91" s="76">
        <f>[5]!s_pq_pctchange(B91,$B$5,$D$5)</f>
        <v>4.6199701937406967</v>
      </c>
      <c r="E91" s="72">
        <f>[5]!S_VAL_PE_TTM(B91,$D$5)</f>
        <v>58.182914733886719</v>
      </c>
      <c r="F91" s="72">
        <f ca="1">[5]!S_VAL_PB(B91,$E$5,1)</f>
        <v>7.8405904769897461</v>
      </c>
      <c r="G91" s="72">
        <f>[5]!S_VAL_MV(B91,$D$5)/100000000</f>
        <v>165.1104</v>
      </c>
      <c r="H91" s="76">
        <f>[5]!s_pq_pctchange(B91,$F$5,$G$5)</f>
        <v>22.938894277400589</v>
      </c>
    </row>
    <row r="92" spans="1:8">
      <c r="A92" s="169"/>
      <c r="B92" s="109" t="s">
        <v>228</v>
      </c>
      <c r="C92" s="71" t="str">
        <f>[5]!S_INFO_NAME(B92)</f>
        <v>太安堂</v>
      </c>
      <c r="D92" s="76">
        <f>[5]!s_pq_pctchange(B92,$B$5,$D$5)</f>
        <v>8.5972850678732939</v>
      </c>
      <c r="E92" s="72">
        <f>[5]!S_VAL_PE_TTM(B92,$D$5)</f>
        <v>56.618453979492188</v>
      </c>
      <c r="F92" s="72">
        <f ca="1">[5]!S_VAL_PB(B92,$E$5,1)</f>
        <v>4.3829746246337891</v>
      </c>
      <c r="G92" s="72">
        <f>[5]!S_VAL_MV(B92,$D$5)/100000000</f>
        <v>86.563199999999995</v>
      </c>
      <c r="H92" s="76">
        <f>[5]!s_pq_pctchange(B92,$F$5,$G$5)</f>
        <v>-18.172043010752692</v>
      </c>
    </row>
    <row r="93" spans="1:8">
      <c r="A93" s="169"/>
      <c r="B93" s="109" t="s">
        <v>229</v>
      </c>
      <c r="C93" s="71" t="str">
        <f>[5]!S_INFO_NAME(B93)</f>
        <v>益盛药业</v>
      </c>
      <c r="D93" s="76">
        <f>[5]!s_pq_pctchange(B93,$B$5,$D$5)</f>
        <v>-0.56890012642225596</v>
      </c>
      <c r="E93" s="72">
        <f>[5]!S_VAL_PE_TTM(B93,$D$5)</f>
        <v>58.949932098388672</v>
      </c>
      <c r="F93" s="72">
        <f ca="1">[5]!S_VAL_PB(B93,$E$5,1)</f>
        <v>3.1433577537536621</v>
      </c>
      <c r="G93" s="72">
        <f>[5]!S_VAL_MV(B93,$D$5)/100000000</f>
        <v>52.058686680000008</v>
      </c>
      <c r="H93" s="76">
        <f>[5]!s_pq_pctchange(B93,$F$5,$G$5)</f>
        <v>-2.1293070073557629</v>
      </c>
    </row>
    <row r="94" spans="1:8">
      <c r="A94" s="169"/>
      <c r="B94" s="109" t="s">
        <v>230</v>
      </c>
      <c r="C94" s="71" t="str">
        <f>[5]!S_INFO_NAME(B94)</f>
        <v>瑞康医药</v>
      </c>
      <c r="D94" s="76">
        <f>[5]!s_pq_pctchange(B94,$B$5,$D$5)</f>
        <v>3.5220539828834774</v>
      </c>
      <c r="E94" s="72">
        <f>[5]!S_VAL_PE_TTM(B94,$D$5)</f>
        <v>42.372634887695313</v>
      </c>
      <c r="F94" s="72">
        <f ca="1">[5]!S_VAL_PB(B94,$E$5,1)</f>
        <v>4.199824333190918</v>
      </c>
      <c r="G94" s="72">
        <f>[5]!S_VAL_MV(B94,$D$5)/100000000</f>
        <v>68.528040399999995</v>
      </c>
      <c r="H94" s="76">
        <f>[5]!s_pq_pctchange(B94,$F$5,$G$5)</f>
        <v>4.4087350638648548</v>
      </c>
    </row>
    <row r="95" spans="1:8">
      <c r="A95" s="169"/>
      <c r="B95" s="109" t="s">
        <v>231</v>
      </c>
      <c r="C95" s="71" t="str">
        <f>[5]!S_INFO_NAME(B95)</f>
        <v>以岭药业</v>
      </c>
      <c r="D95" s="76">
        <f>[5]!s_pq_pctchange(B95,$B$5,$D$5)</f>
        <v>1.6661326497917406</v>
      </c>
      <c r="E95" s="72">
        <f>[5]!S_VAL_PE_TTM(B95,$D$5)</f>
        <v>60.861881256103516</v>
      </c>
      <c r="F95" s="72">
        <f ca="1">[5]!S_VAL_PB(B95,$E$5,1)</f>
        <v>4.1984119415283203</v>
      </c>
      <c r="G95" s="72">
        <f>[5]!S_VAL_MV(B95,$D$5)/100000000</f>
        <v>178.78268499999999</v>
      </c>
      <c r="H95" s="76">
        <f>[5]!s_pq_pctchange(B95,$F$5,$G$5)</f>
        <v>0.42865890998162737</v>
      </c>
    </row>
    <row r="96" spans="1:8">
      <c r="A96" s="169"/>
      <c r="B96" s="109" t="s">
        <v>232</v>
      </c>
      <c r="C96" s="71" t="str">
        <f>[5]!S_INFO_NAME(B96)</f>
        <v>佛慈制药</v>
      </c>
      <c r="D96" s="76">
        <f>[5]!s_pq_pctchange(B96,$B$5,$D$5)</f>
        <v>2.9960707269155229</v>
      </c>
      <c r="E96" s="72">
        <f>[5]!S_VAL_PE_TTM(B96,$D$5)</f>
        <v>113.25351715087891</v>
      </c>
      <c r="F96" s="72">
        <f ca="1">[5]!S_VAL_PB(B96,$E$5,1)</f>
        <v>5.2983245849609375</v>
      </c>
      <c r="G96" s="72">
        <f>[5]!S_VAL_MV(B96,$D$5)/100000000</f>
        <v>37.267045199999998</v>
      </c>
      <c r="H96" s="76">
        <f>[5]!s_pq_pctchange(B96,$F$5,$G$5)</f>
        <v>-6.1988304093567255</v>
      </c>
    </row>
    <row r="97" spans="1:8">
      <c r="A97" s="169"/>
      <c r="B97" s="109" t="s">
        <v>233</v>
      </c>
      <c r="C97" s="71" t="str">
        <f>[5]!S_INFO_NAME(B97)</f>
        <v>红日药业</v>
      </c>
      <c r="D97" s="76">
        <f>[5]!s_pq_pctchange(B97,$B$5,$D$5)</f>
        <v>2.8603688370342217</v>
      </c>
      <c r="E97" s="72">
        <f>[5]!S_VAL_PE_TTM(B97,$D$5)</f>
        <v>39.737274169921875</v>
      </c>
      <c r="F97" s="72">
        <f ca="1">[5]!S_VAL_PB(B97,$E$5,1)</f>
        <v>9.2813873291015625</v>
      </c>
      <c r="G97" s="72">
        <f>[5]!S_VAL_MV(B97,$D$5)/100000000</f>
        <v>156.91259236409999</v>
      </c>
      <c r="H97" s="76">
        <f>[5]!s_pq_pctchange(B97,$F$5,$G$5)</f>
        <v>3.0052384891094519</v>
      </c>
    </row>
    <row r="98" spans="1:8">
      <c r="A98" s="169"/>
      <c r="B98" s="109" t="s">
        <v>234</v>
      </c>
      <c r="C98" s="71" t="str">
        <f>[5]!S_INFO_NAME(B98)</f>
        <v>上海凯宝</v>
      </c>
      <c r="D98" s="76">
        <f>[5]!s_pq_pctchange(B98,$B$5,$D$5)</f>
        <v>3.1343283582089487</v>
      </c>
      <c r="E98" s="72">
        <f>[5]!S_VAL_PE_TTM(B98,$D$5)</f>
        <v>25.927553176879883</v>
      </c>
      <c r="F98" s="72">
        <f ca="1">[5]!S_VAL_PB(B98,$E$5,1)</f>
        <v>5.432131290435791</v>
      </c>
      <c r="G98" s="72">
        <f>[5]!S_VAL_MV(B98,$D$5)/100000000</f>
        <v>87.245107200000007</v>
      </c>
      <c r="H98" s="76">
        <f>[5]!s_pq_pctchange(B98,$F$5,$G$5)</f>
        <v>-1.2178619756427533</v>
      </c>
    </row>
    <row r="99" spans="1:8">
      <c r="A99" s="169"/>
      <c r="B99" s="109" t="s">
        <v>235</v>
      </c>
      <c r="C99" s="71" t="str">
        <f>[5]!S_INFO_NAME(B99)</f>
        <v>福瑞股份</v>
      </c>
      <c r="D99" s="76">
        <f>[5]!s_pq_pctchange(B99,$B$5,$D$5)</f>
        <v>10.006605019815051</v>
      </c>
      <c r="E99" s="72">
        <f>[5]!S_VAL_PE_TTM(B99,$D$5)</f>
        <v>292.46673583984375</v>
      </c>
      <c r="F99" s="72">
        <f ca="1">[5]!S_VAL_PB(B99,$E$5,1)</f>
        <v>6.0582089424133301</v>
      </c>
      <c r="G99" s="72">
        <f>[5]!S_VAL_MV(B99,$D$5)/100000000</f>
        <v>43.247039200000003</v>
      </c>
      <c r="H99" s="76">
        <f>[5]!s_pq_pctchange(B99,$F$5,$G$5)</f>
        <v>34.767836919592312</v>
      </c>
    </row>
    <row r="100" spans="1:8">
      <c r="A100" s="169"/>
      <c r="B100" s="109" t="s">
        <v>236</v>
      </c>
      <c r="C100" s="71" t="str">
        <f>[5]!S_INFO_NAME(B100)</f>
        <v>香雪制药</v>
      </c>
      <c r="D100" s="76">
        <f>[5]!s_pq_pctchange(B100,$B$5,$D$5)</f>
        <v>1.2703252032520318</v>
      </c>
      <c r="E100" s="72">
        <f>[5]!S_VAL_PE_TTM(B100,$D$5)</f>
        <v>52.701690673828125</v>
      </c>
      <c r="F100" s="72">
        <f ca="1">[5]!S_VAL_PB(B100,$E$5,1)</f>
        <v>6.3258771896362305</v>
      </c>
      <c r="G100" s="72">
        <f>[5]!S_VAL_MV(B100,$D$5)/100000000</f>
        <v>101.5579644697</v>
      </c>
      <c r="H100" s="76">
        <f>[5]!s_pq_pctchange(B100,$F$5,$G$5)</f>
        <v>-4.9565661727133286</v>
      </c>
    </row>
    <row r="101" spans="1:8">
      <c r="A101" s="169"/>
      <c r="B101" s="109" t="s">
        <v>237</v>
      </c>
      <c r="C101" s="71" t="str">
        <f>[5]!S_INFO_NAME(B101)</f>
        <v>振东制药</v>
      </c>
      <c r="D101" s="76">
        <f>[5]!s_pq_pctchange(B101,$B$5,$D$5)</f>
        <v>5.0650239561943922</v>
      </c>
      <c r="E101" s="72">
        <f>[5]!S_VAL_PE_TTM(B101,$D$5)</f>
        <v>62.892780303955078</v>
      </c>
      <c r="F101" s="72">
        <f ca="1">[5]!S_VAL_PB(B101,$E$5,1)</f>
        <v>2.2718069553375244</v>
      </c>
      <c r="G101" s="72">
        <f>[5]!S_VAL_MV(B101,$D$5)/100000000</f>
        <v>44.207999999999998</v>
      </c>
      <c r="H101" s="76">
        <f>[5]!s_pq_pctchange(B101,$F$5,$G$5)</f>
        <v>-2.2095509622237941</v>
      </c>
    </row>
    <row r="102" spans="1:8">
      <c r="A102" s="169"/>
      <c r="B102" s="109" t="s">
        <v>238</v>
      </c>
      <c r="C102" s="71" t="str">
        <f>[5]!S_INFO_NAME(B102)</f>
        <v>佐力药业</v>
      </c>
      <c r="D102" s="76">
        <f>[5]!s_pq_pctchange(B102,$B$5,$D$5)</f>
        <v>2.631578947368407</v>
      </c>
      <c r="E102" s="72">
        <f>[5]!S_VAL_PE_TTM(B102,$D$5)</f>
        <v>48.085826873779297</v>
      </c>
      <c r="F102" s="72">
        <f ca="1">[5]!S_VAL_PB(B102,$E$5,1)</f>
        <v>5.5977001190185547</v>
      </c>
      <c r="G102" s="72">
        <f>[5]!S_VAL_MV(B102,$D$5)/100000000</f>
        <v>43.243200000000002</v>
      </c>
      <c r="H102" s="76">
        <f>[5]!s_pq_pctchange(B102,$F$5,$G$5)</f>
        <v>23.910050481872425</v>
      </c>
    </row>
    <row r="103" spans="1:8">
      <c r="A103" s="169"/>
      <c r="B103" s="109" t="s">
        <v>239</v>
      </c>
      <c r="C103" s="71" t="str">
        <f>[5]!S_INFO_NAME(B103)</f>
        <v>同仁堂</v>
      </c>
      <c r="D103" s="76">
        <f>[5]!s_pq_pctchange(B103,$B$5,$D$5)</f>
        <v>2.1901709401709324</v>
      </c>
      <c r="E103" s="72">
        <f>[5]!S_VAL_PE_TTM(B103,$D$5)</f>
        <v>35.35357666015625</v>
      </c>
      <c r="F103" s="72">
        <f ca="1">[5]!S_VAL_PB(B103,$E$5,1)</f>
        <v>4.998466968536377</v>
      </c>
      <c r="G103" s="72">
        <f>[5]!S_VAL_MV(B103,$D$5)/100000000</f>
        <v>250.8216723518</v>
      </c>
      <c r="H103" s="76">
        <f>[5]!s_pq_pctchange(B103,$F$5,$G$5)</f>
        <v>8.4093211752786168</v>
      </c>
    </row>
    <row r="104" spans="1:8">
      <c r="A104" s="169"/>
      <c r="B104" s="109" t="s">
        <v>240</v>
      </c>
      <c r="C104" s="71" t="str">
        <f>[5]!S_INFO_NAME(B104)</f>
        <v>太极集团</v>
      </c>
      <c r="D104" s="76">
        <f>[5]!s_pq_pctchange(B104,$B$5,$D$5)</f>
        <v>17.070979335130289</v>
      </c>
      <c r="E104" s="72">
        <f>[5]!S_VAL_PE_TTM(B104,$D$5)</f>
        <v>367.25604248046875</v>
      </c>
      <c r="F104" s="72">
        <f ca="1">[5]!S_VAL_PB(B104,$E$5,1)</f>
        <v>5.8682417869567871</v>
      </c>
      <c r="G104" s="72">
        <f>[5]!S_VAL_MV(B104,$D$5)/100000000</f>
        <v>55.624288200000002</v>
      </c>
      <c r="H104" s="76">
        <f>[5]!s_pq_pctchange(B104,$F$5,$G$5)</f>
        <v>-3.6912751677852351</v>
      </c>
    </row>
    <row r="105" spans="1:8">
      <c r="A105" s="169"/>
      <c r="B105" s="109" t="s">
        <v>241</v>
      </c>
      <c r="C105" s="71" t="str">
        <f>[5]!S_INFO_NAME(B105)</f>
        <v>西藏药业</v>
      </c>
      <c r="D105" s="76">
        <f>[5]!s_pq_pctchange(B105,$B$5,$D$5)</f>
        <v>0</v>
      </c>
      <c r="E105" s="72">
        <f>[5]!S_VAL_PE_TTM(B105,$D$5)</f>
        <v>109.52996063232422</v>
      </c>
      <c r="F105" s="72">
        <f ca="1">[5]!S_VAL_PB(B105,$E$5,1)</f>
        <v>10.636220932006836</v>
      </c>
      <c r="G105" s="72">
        <f>[5]!S_VAL_MV(B105,$D$5)/100000000</f>
        <v>41.332717100000004</v>
      </c>
      <c r="H105" s="76">
        <f>[5]!s_pq_pctchange(B105,$F$5,$G$5)</f>
        <v>-8.8386433710174739</v>
      </c>
    </row>
    <row r="106" spans="1:8">
      <c r="A106" s="169"/>
      <c r="B106" s="109" t="s">
        <v>242</v>
      </c>
      <c r="C106" s="71" t="str">
        <f>[5]!S_INFO_NAME(B106)</f>
        <v>太龙药业</v>
      </c>
      <c r="D106" s="76">
        <f>[5]!s_pq_pctchange(B106,$B$5,$D$5)</f>
        <v>2.5367156208277564</v>
      </c>
      <c r="E106" s="72">
        <f>[5]!S_VAL_PE_TTM(B106,$D$5)</f>
        <v>106.73743438720703</v>
      </c>
      <c r="F106" s="72">
        <f ca="1">[5]!S_VAL_PB(B106,$E$5,1)</f>
        <v>3.6503818035125732</v>
      </c>
      <c r="G106" s="72">
        <f>[5]!S_VAL_MV(B106,$D$5)/100000000</f>
        <v>38.139564441600001</v>
      </c>
      <c r="H106" s="76">
        <f>[5]!s_pq_pctchange(B106,$F$5,$G$5)</f>
        <v>-3.3434650455926973</v>
      </c>
    </row>
    <row r="107" spans="1:8">
      <c r="A107" s="169"/>
      <c r="B107" s="109" t="s">
        <v>243</v>
      </c>
      <c r="C107" s="71" t="str">
        <f>[5]!S_INFO_NAME(B107)</f>
        <v>中恒集团</v>
      </c>
      <c r="D107" s="76">
        <f>[5]!s_pq_pctchange(B107,$B$5,$D$5)</f>
        <v>1.7996870109546315</v>
      </c>
      <c r="E107" s="72">
        <f>[5]!S_VAL_PE_TTM(B107,$D$5)</f>
        <v>16.541463851928711</v>
      </c>
      <c r="F107" s="72">
        <f ca="1">[5]!S_VAL_PB(B107,$E$5,1)</f>
        <v>3.8543827533721924</v>
      </c>
      <c r="G107" s="72">
        <f>[5]!S_VAL_MV(B107,$D$5)/100000000</f>
        <v>142.03635339280001</v>
      </c>
      <c r="H107" s="76">
        <f>[5]!s_pq_pctchange(B107,$F$5,$G$5)</f>
        <v>-0.94408133623820056</v>
      </c>
    </row>
    <row r="108" spans="1:8">
      <c r="A108" s="169"/>
      <c r="B108" s="109" t="s">
        <v>244</v>
      </c>
      <c r="C108" s="71" t="str">
        <f>[5]!S_INFO_NAME(B108)</f>
        <v>开开实业</v>
      </c>
      <c r="D108" s="76">
        <f>[5]!s_pq_pctchange(B108,$B$5,$D$5)</f>
        <v>4.5602605863192203</v>
      </c>
      <c r="E108" s="72">
        <f>[5]!S_VAL_PE_TTM(B108,$D$5)</f>
        <v>56.936817169189453</v>
      </c>
      <c r="F108" s="72">
        <f ca="1">[5]!S_VAL_PB(B108,$E$5,1)</f>
        <v>8.2545166015625</v>
      </c>
      <c r="G108" s="72">
        <f>[5]!S_VAL_MV(B108,$D$5)/100000000</f>
        <v>31.2012</v>
      </c>
      <c r="H108" s="76">
        <f>[5]!s_pq_pctchange(B108,$F$5,$G$5)</f>
        <v>-2.4574669187145459</v>
      </c>
    </row>
    <row r="109" spans="1:8">
      <c r="A109" s="169"/>
      <c r="B109" s="109" t="s">
        <v>245</v>
      </c>
      <c r="C109" s="71" t="str">
        <f>[5]!S_INFO_NAME(B109)</f>
        <v>羚锐制药</v>
      </c>
      <c r="D109" s="76">
        <f>[5]!s_pq_pctchange(B109,$B$5,$D$5)</f>
        <v>5.4590570719603049</v>
      </c>
      <c r="E109" s="72">
        <f>[5]!S_VAL_PE_TTM(B109,$D$5)</f>
        <v>69.620895385742188</v>
      </c>
      <c r="F109" s="72">
        <f ca="1">[5]!S_VAL_PB(B109,$E$5,1)</f>
        <v>4.7061362266540527</v>
      </c>
      <c r="G109" s="72">
        <f>[5]!S_VAL_MV(B109,$D$5)/100000000</f>
        <v>45.522843440000003</v>
      </c>
      <c r="H109" s="76">
        <f>[5]!s_pq_pctchange(B109,$F$5,$G$5)</f>
        <v>-4.0877367896311139</v>
      </c>
    </row>
    <row r="110" spans="1:8">
      <c r="A110" s="169"/>
      <c r="B110" s="109" t="s">
        <v>245</v>
      </c>
      <c r="C110" s="71" t="str">
        <f>[5]!S_INFO_NAME(B110)</f>
        <v>羚锐制药</v>
      </c>
      <c r="D110" s="76">
        <f>[5]!s_pq_pctchange(B110,$B$5,$D$5)</f>
        <v>5.4590570719603049</v>
      </c>
      <c r="E110" s="72">
        <f>[5]!S_VAL_PE_TTM(B110,$D$5)</f>
        <v>69.620895385742188</v>
      </c>
      <c r="F110" s="72">
        <f ca="1">[5]!S_VAL_PB(B110,$E$5,1)</f>
        <v>4.7061362266540527</v>
      </c>
      <c r="G110" s="72">
        <f>[5]!S_VAL_MV(B110,$D$5)/100000000</f>
        <v>45.522843440000003</v>
      </c>
      <c r="H110" s="76">
        <f>[5]!s_pq_pctchange(B110,$F$5,$G$5)</f>
        <v>-4.0877367896311139</v>
      </c>
    </row>
    <row r="111" spans="1:8">
      <c r="A111" s="169"/>
      <c r="B111" s="109" t="s">
        <v>246</v>
      </c>
      <c r="C111" s="71" t="str">
        <f>[5]!S_INFO_NAME(B111)</f>
        <v>中新药业</v>
      </c>
      <c r="D111" s="76">
        <f>[5]!s_pq_pctchange(B111,$B$5,$D$5)</f>
        <v>1.6522988505747183</v>
      </c>
      <c r="E111" s="72">
        <f>[5]!S_VAL_PE_TTM(B111,$D$5)</f>
        <v>28.984256744384766</v>
      </c>
      <c r="F111" s="72">
        <f ca="1">[5]!S_VAL_PB(B111,$E$5,1)</f>
        <v>4.3275008201599121</v>
      </c>
      <c r="G111" s="72">
        <f>[5]!S_VAL_MV(B111,$D$5)/100000000</f>
        <v>104.61218388</v>
      </c>
      <c r="H111" s="76">
        <f>[5]!s_pq_pctchange(B111,$F$5,$G$5)</f>
        <v>-2.5056010562852671</v>
      </c>
    </row>
    <row r="112" spans="1:8">
      <c r="A112" s="169"/>
      <c r="B112" s="109" t="s">
        <v>247</v>
      </c>
      <c r="C112" s="71" t="str">
        <f>[5]!S_INFO_NAME(B112)</f>
        <v>亚宝药业</v>
      </c>
      <c r="D112" s="76">
        <f>[5]!s_pq_pctchange(B112,$B$5,$D$5)</f>
        <v>1.6146393972013007</v>
      </c>
      <c r="E112" s="72">
        <f>[5]!S_VAL_PE_TTM(B112,$D$5)</f>
        <v>44.213302612304687</v>
      </c>
      <c r="F112" s="72">
        <f ca="1">[5]!S_VAL_PB(B112,$E$5,1)</f>
        <v>3.8803281784057617</v>
      </c>
      <c r="G112" s="72">
        <f>[5]!S_VAL_MV(B112,$D$5)/100000000</f>
        <v>65.324799999999996</v>
      </c>
      <c r="H112" s="76">
        <f>[5]!s_pq_pctchange(B112,$F$5,$G$5)</f>
        <v>1.794453507340954</v>
      </c>
    </row>
    <row r="113" spans="1:8">
      <c r="A113" s="169"/>
      <c r="B113" s="109" t="s">
        <v>248</v>
      </c>
      <c r="C113" s="71" t="str">
        <f>[5]!S_INFO_NAME(B113)</f>
        <v>昆明制药</v>
      </c>
      <c r="D113" s="76">
        <f>[5]!s_pq_pctchange(B113,$B$5,$D$5)</f>
        <v>4.0387722132471771</v>
      </c>
      <c r="E113" s="72">
        <f>[5]!S_VAL_PE_TTM(B113,$D$5)</f>
        <v>33.415630340576172</v>
      </c>
      <c r="F113" s="72">
        <f ca="1">[5]!S_VAL_PB(B113,$E$5,1)</f>
        <v>4.9986100196838379</v>
      </c>
      <c r="G113" s="72">
        <f>[5]!S_VAL_MV(B113,$D$5)/100000000</f>
        <v>87.875133595199983</v>
      </c>
      <c r="H113" s="76">
        <f>[5]!s_pq_pctchange(B113,$F$5,$G$5)</f>
        <v>2.0770229337949031</v>
      </c>
    </row>
    <row r="114" spans="1:8">
      <c r="A114" s="169"/>
      <c r="B114" s="109" t="s">
        <v>249</v>
      </c>
      <c r="C114" s="71" t="str">
        <f>[5]!S_INFO_NAME(B114)</f>
        <v>片仔癀</v>
      </c>
      <c r="D114" s="76">
        <f>[5]!s_pq_pctchange(B114,$B$5,$D$5)</f>
        <v>4.3398533007334983</v>
      </c>
      <c r="E114" s="72">
        <f>[5]!S_VAL_PE_TTM(B114,$D$5)</f>
        <v>32.531730651855469</v>
      </c>
      <c r="F114" s="72">
        <f ca="1">[5]!S_VAL_PB(B114,$E$5,1)</f>
        <v>5.4789304733276367</v>
      </c>
      <c r="G114" s="72">
        <f>[5]!S_VAL_MV(B114,$D$5)/100000000</f>
        <v>137.31499671149999</v>
      </c>
      <c r="H114" s="76">
        <f>[5]!s_pq_pctchange(B114,$F$5,$G$5)</f>
        <v>-10.334664384864055</v>
      </c>
    </row>
    <row r="115" spans="1:8">
      <c r="A115" s="169"/>
      <c r="B115" s="109" t="s">
        <v>250</v>
      </c>
      <c r="C115" s="71" t="str">
        <f>[5]!S_INFO_NAME(B115)</f>
        <v>迪康药业</v>
      </c>
      <c r="D115" s="76">
        <f>[5]!s_pq_pctchange(B115,$B$5,$D$5)</f>
        <v>5.343511450381655</v>
      </c>
      <c r="E115" s="72">
        <f>[5]!S_VAL_PE_TTM(B115,$D$5)</f>
        <v>103.95629119873047</v>
      </c>
      <c r="F115" s="72">
        <f ca="1">[5]!S_VAL_PB(B115,$E$5,1)</f>
        <v>4.1383609771728516</v>
      </c>
      <c r="G115" s="72">
        <f>[5]!S_VAL_MV(B115,$D$5)/100000000</f>
        <v>24.233123195999998</v>
      </c>
      <c r="H115" s="76">
        <f>[5]!s_pq_pctchange(B115,$F$5,$G$5)</f>
        <v>-14.882032667876576</v>
      </c>
    </row>
    <row r="116" spans="1:8">
      <c r="A116" s="169"/>
      <c r="B116" s="109" t="s">
        <v>251</v>
      </c>
      <c r="C116" s="71" t="str">
        <f>[5]!S_INFO_NAME(B116)</f>
        <v>千金药业</v>
      </c>
      <c r="D116" s="76">
        <f>[5]!s_pq_pctchange(B116,$B$5,$D$5)</f>
        <v>0</v>
      </c>
      <c r="E116" s="72">
        <f>[5]!S_VAL_PE_TTM(B116,$D$5)</f>
        <v>36.314201354980469</v>
      </c>
      <c r="F116" s="72">
        <f ca="1">[5]!S_VAL_PB(B116,$E$5,1)</f>
        <v>4.1994643211364746</v>
      </c>
      <c r="G116" s="72">
        <f>[5]!S_VAL_MV(B116,$D$5)/100000000</f>
        <v>42.339386879999999</v>
      </c>
      <c r="H116" s="76">
        <f>[5]!s_pq_pctchange(B116,$F$5,$G$5)</f>
        <v>3.5361842105263053</v>
      </c>
    </row>
    <row r="117" spans="1:8">
      <c r="A117" s="169"/>
      <c r="B117" s="109" t="s">
        <v>252</v>
      </c>
      <c r="C117" s="71" t="str">
        <f>[5]!S_INFO_NAME(B117)</f>
        <v>天士力</v>
      </c>
      <c r="D117" s="76">
        <f>[5]!s_pq_pctchange(B117,$B$5,$D$5)</f>
        <v>2.8294472098506773</v>
      </c>
      <c r="E117" s="72">
        <f>[5]!S_VAL_PE_TTM(B117,$D$5)</f>
        <v>32.587692260742187</v>
      </c>
      <c r="F117" s="72">
        <f ca="1">[5]!S_VAL_PB(B117,$E$5,1)</f>
        <v>10.578658103942871</v>
      </c>
      <c r="G117" s="72">
        <f>[5]!S_VAL_MV(B117,$D$5)/100000000</f>
        <v>405.39074169499997</v>
      </c>
      <c r="H117" s="76">
        <f>[5]!s_pq_pctchange(B117,$F$5,$G$5)</f>
        <v>1.2033978291646763</v>
      </c>
    </row>
    <row r="118" spans="1:8">
      <c r="A118" s="169"/>
      <c r="B118" s="109" t="s">
        <v>253</v>
      </c>
      <c r="C118" s="71" t="str">
        <f>[5]!S_INFO_NAME(B118)</f>
        <v>康缘药业</v>
      </c>
      <c r="D118" s="76">
        <f>[5]!s_pq_pctchange(B118,$B$5,$D$5)</f>
        <v>0.30222893842086762</v>
      </c>
      <c r="E118" s="72">
        <f>[5]!S_VAL_PE_TTM(B118,$D$5)</f>
        <v>40.982192993164063</v>
      </c>
      <c r="F118" s="72">
        <f ca="1">[5]!S_VAL_PB(B118,$E$5,1)</f>
        <v>7.0477938652038574</v>
      </c>
      <c r="G118" s="72">
        <f>[5]!S_VAL_MV(B118,$D$5)/100000000</f>
        <v>132.4250356995</v>
      </c>
      <c r="H118" s="76">
        <f>[5]!s_pq_pctchange(B118,$F$5,$G$5)</f>
        <v>-3.8558786346396867</v>
      </c>
    </row>
    <row r="119" spans="1:8">
      <c r="A119" s="169"/>
      <c r="B119" s="109" t="s">
        <v>254</v>
      </c>
      <c r="C119" s="71" t="str">
        <f>[5]!S_INFO_NAME(B119)</f>
        <v>康恩贝</v>
      </c>
      <c r="D119" s="76">
        <f>[5]!s_pq_pctchange(B119,$B$5,$D$5)</f>
        <v>4.1412911084043769</v>
      </c>
      <c r="E119" s="72">
        <f>[5]!S_VAL_PE_TTM(B119,$D$5)</f>
        <v>27.735374450683594</v>
      </c>
      <c r="F119" s="72">
        <f ca="1">[5]!S_VAL_PB(B119,$E$5,1)</f>
        <v>5.8473019599914551</v>
      </c>
      <c r="G119" s="72">
        <f>[5]!S_VAL_MV(B119,$D$5)/100000000</f>
        <v>138.44160000000002</v>
      </c>
      <c r="H119" s="76">
        <f>[5]!s_pq_pctchange(B119,$F$5,$G$5)</f>
        <v>0</v>
      </c>
    </row>
    <row r="120" spans="1:8">
      <c r="A120" s="169"/>
      <c r="B120" s="109" t="s">
        <v>255</v>
      </c>
      <c r="C120" s="71" t="str">
        <f>[5]!S_INFO_NAME(B120)</f>
        <v>益佰制药</v>
      </c>
      <c r="D120" s="76">
        <f>[5]!s_pq_pctchange(B120,$B$5,$D$5)</f>
        <v>-1.144640998959412</v>
      </c>
      <c r="E120" s="72">
        <f>[5]!S_VAL_PE_TTM(B120,$D$5)</f>
        <v>32.510360717773438</v>
      </c>
      <c r="F120" s="72">
        <f ca="1">[5]!S_VAL_PB(B120,$E$5,1)</f>
        <v>7.8219118118286133</v>
      </c>
      <c r="G120" s="72">
        <f>[5]!S_VAL_MV(B120,$D$5)/100000000</f>
        <v>150.47988599999999</v>
      </c>
      <c r="H120" s="76">
        <f>[5]!s_pq_pctchange(B120,$F$5,$G$5)</f>
        <v>2.5786163522012462</v>
      </c>
    </row>
    <row r="121" spans="1:8">
      <c r="A121" s="169"/>
      <c r="B121" s="109" t="s">
        <v>256</v>
      </c>
      <c r="C121" s="71" t="str">
        <f>[5]!S_INFO_NAME(B121)</f>
        <v>神奇制药</v>
      </c>
      <c r="D121" s="76">
        <f>[5]!s_pq_pctchange(B121,$B$5,$D$5)</f>
        <v>-0.17584994138334364</v>
      </c>
      <c r="E121" s="72">
        <f>[5]!S_VAL_PE_TTM(B121,$D$5)</f>
        <v>47.136787414550781</v>
      </c>
      <c r="F121" s="72">
        <f ca="1">[5]!S_VAL_PB(B121,$E$5,1)</f>
        <v>4.2445969581604004</v>
      </c>
      <c r="G121" s="72">
        <f>[5]!S_VAL_MV(B121,$D$5)/100000000</f>
        <v>75.793665207000004</v>
      </c>
      <c r="H121" s="76">
        <f>[5]!s_pq_pctchange(B121,$F$5,$G$5)</f>
        <v>-8.2828282828282802</v>
      </c>
    </row>
    <row r="122" spans="1:8">
      <c r="A122" s="169"/>
      <c r="B122" s="109" t="s">
        <v>258</v>
      </c>
      <c r="C122" s="71" t="str">
        <f>[5]!S_INFO_NAME(B122)</f>
        <v>天目药业</v>
      </c>
      <c r="D122" s="76">
        <f>[5]!s_pq_pctchange(B122,$B$5,$D$5)</f>
        <v>10.126582278481022</v>
      </c>
      <c r="E122" s="72">
        <f>[5]!S_VAL_PE_TTM(B122,$D$5)</f>
        <v>3795.435546875</v>
      </c>
      <c r="F122" s="72">
        <f ca="1">[5]!S_VAL_PB(B122,$E$5,1)</f>
        <v>23.462789535522461</v>
      </c>
      <c r="G122" s="72">
        <f>[5]!S_VAL_MV(B122,$D$5)/100000000</f>
        <v>19.070573390999996</v>
      </c>
      <c r="H122" s="76">
        <f>[5]!s_pq_pctchange(B122,$F$5,$G$5)</f>
        <v>-22.206800832755025</v>
      </c>
    </row>
    <row r="123" spans="1:8">
      <c r="A123" s="169"/>
      <c r="B123" s="109" t="s">
        <v>259</v>
      </c>
      <c r="C123" s="71" t="str">
        <f>[5]!S_INFO_NAME(B123)</f>
        <v>江中药业</v>
      </c>
      <c r="D123" s="76">
        <f>[5]!s_pq_pctchange(B123,$B$5,$D$5)</f>
        <v>1.7816091954023117</v>
      </c>
      <c r="E123" s="72">
        <f>[5]!S_VAL_PE_TTM(B123,$D$5)</f>
        <v>34.458152770996094</v>
      </c>
      <c r="F123" s="72">
        <f ca="1">[5]!S_VAL_PB(B123,$E$5,1)</f>
        <v>2.5551326274871826</v>
      </c>
      <c r="G123" s="72">
        <f>[5]!S_VAL_MV(B123,$D$5)/100000000</f>
        <v>53.13</v>
      </c>
      <c r="H123" s="76">
        <f>[5]!s_pq_pctchange(B123,$F$5,$G$5)</f>
        <v>-7.0339976553341117</v>
      </c>
    </row>
    <row r="124" spans="1:8">
      <c r="A124" s="169"/>
      <c r="B124" s="109" t="s">
        <v>260</v>
      </c>
      <c r="C124" s="71" t="str">
        <f>[5]!S_INFO_NAME(B124)</f>
        <v>辅仁药业</v>
      </c>
      <c r="D124" s="76">
        <f>[5]!s_pq_pctchange(B124,$B$5,$D$5)</f>
        <v>8.9338892197736719</v>
      </c>
      <c r="E124" s="72">
        <f>[5]!S_VAL_PE_TTM(B124,$D$5)</f>
        <v>148.81596374511719</v>
      </c>
      <c r="F124" s="72">
        <f ca="1">[5]!S_VAL_PB(B124,$E$5,1)</f>
        <v>11.682591438293457</v>
      </c>
      <c r="G124" s="72">
        <f>[5]!S_VAL_MV(B124,$D$5)/100000000</f>
        <v>32.4817348256</v>
      </c>
      <c r="H124" s="76">
        <f>[5]!s_pq_pctchange(B124,$F$5,$G$5)</f>
        <v>-4.082955281918343</v>
      </c>
    </row>
    <row r="125" spans="1:8">
      <c r="A125" s="169"/>
      <c r="B125" s="109" t="s">
        <v>261</v>
      </c>
      <c r="C125" s="71" t="str">
        <f>[5]!S_INFO_NAME(B125)</f>
        <v>武汉健民</v>
      </c>
      <c r="D125" s="76">
        <f>[5]!s_pq_pctchange(B125,$B$5,$D$5)</f>
        <v>3.1867688584106491</v>
      </c>
      <c r="E125" s="72">
        <f>[5]!S_VAL_PE_TTM(B125,$D$5)</f>
        <v>36.305137634277344</v>
      </c>
      <c r="F125" s="72">
        <f ca="1">[5]!S_VAL_PB(B125,$E$5,1)</f>
        <v>4.2975368499755859</v>
      </c>
      <c r="G125" s="72">
        <f>[5]!S_VAL_MV(B125,$D$5)/100000000</f>
        <v>39.239361879999997</v>
      </c>
      <c r="H125" s="76">
        <f>[5]!s_pq_pctchange(B125,$F$5,$G$5)</f>
        <v>11.297071129707103</v>
      </c>
    </row>
    <row r="126" spans="1:8">
      <c r="A126" s="169"/>
      <c r="B126" s="109" t="s">
        <v>262</v>
      </c>
      <c r="C126" s="71" t="str">
        <f>[5]!S_INFO_NAME(B126)</f>
        <v>马应龙</v>
      </c>
      <c r="D126" s="76">
        <f>[5]!s_pq_pctchange(B126,$B$5,$D$5)</f>
        <v>5.6691992986557471</v>
      </c>
      <c r="E126" s="72">
        <f>[5]!S_VAL_PE_TTM(B126,$D$5)</f>
        <v>30.198301315307617</v>
      </c>
      <c r="F126" s="72">
        <f ca="1">[5]!S_VAL_PB(B126,$E$5,1)</f>
        <v>4.204380989074707</v>
      </c>
      <c r="G126" s="72">
        <f>[5]!S_VAL_MV(B126,$D$5)/100000000</f>
        <v>59.9496488128</v>
      </c>
      <c r="H126" s="76">
        <f>[5]!s_pq_pctchange(B126,$F$5,$G$5)</f>
        <v>-2.1468926553672385</v>
      </c>
    </row>
    <row r="127" spans="1:8">
      <c r="A127" s="169"/>
      <c r="B127" s="109" t="s">
        <v>257</v>
      </c>
      <c r="C127" s="71" t="str">
        <f>[5]!S_INFO_NAME(B127)</f>
        <v>鼎立股份</v>
      </c>
      <c r="D127" s="76">
        <f>[5]!s_pq_pctchange(B127,$B$5,$D$5)</f>
        <v>-2.9585798816567976</v>
      </c>
      <c r="E127" s="72">
        <f>[5]!S_VAL_PE_TTM(B127,$D$5)</f>
        <v>231.04470825195312</v>
      </c>
      <c r="F127" s="72">
        <f ca="1">[5]!S_VAL_PB(B127,$E$5,1)</f>
        <v>7.3049335479736328</v>
      </c>
      <c r="G127" s="72">
        <f>[5]!S_VAL_MV(B127,$D$5)/100000000</f>
        <v>65.137818020799997</v>
      </c>
      <c r="H127" s="76">
        <f>[5]!s_pq_pctchange(B127,$F$5,$G$5)</f>
        <v>-4.6617915904936025</v>
      </c>
    </row>
    <row r="128" spans="1:8">
      <c r="A128" s="169"/>
      <c r="B128" s="109" t="s">
        <v>258</v>
      </c>
      <c r="C128" s="71" t="str">
        <f>[5]!S_INFO_NAME(B128)</f>
        <v>天目药业</v>
      </c>
      <c r="D128" s="76">
        <f>[5]!s_pq_pctchange(B128,$B$5,$D$5)</f>
        <v>10.126582278481022</v>
      </c>
      <c r="E128" s="72">
        <f>[5]!S_VAL_PE_TTM(B128,$D$5)</f>
        <v>3795.435546875</v>
      </c>
      <c r="F128" s="72">
        <f ca="1">[5]!S_VAL_PB(B128,$E$5,1)</f>
        <v>23.462789535522461</v>
      </c>
      <c r="G128" s="72">
        <f>[5]!S_VAL_MV(B128,$D$5)/100000000</f>
        <v>19.070573390999996</v>
      </c>
      <c r="H128" s="76">
        <f>[5]!s_pq_pctchange(B128,$F$5,$G$5)</f>
        <v>-22.206800832755025</v>
      </c>
    </row>
    <row r="129" spans="1:8">
      <c r="A129" s="169"/>
      <c r="B129" s="109" t="s">
        <v>259</v>
      </c>
      <c r="C129" s="71" t="str">
        <f>[5]!S_INFO_NAME(B129)</f>
        <v>江中药业</v>
      </c>
      <c r="D129" s="76">
        <f>[5]!s_pq_pctchange(B129,$B$5,$D$5)</f>
        <v>1.7816091954023117</v>
      </c>
      <c r="E129" s="72">
        <f>[5]!S_VAL_PE_TTM(B129,$D$5)</f>
        <v>34.458152770996094</v>
      </c>
      <c r="F129" s="72">
        <f ca="1">[5]!S_VAL_PB(B129,$E$5,1)</f>
        <v>2.5551326274871826</v>
      </c>
      <c r="G129" s="72">
        <f>[5]!S_VAL_MV(B129,$D$5)/100000000</f>
        <v>53.13</v>
      </c>
      <c r="H129" s="76">
        <f>[5]!s_pq_pctchange(B129,$F$5,$G$5)</f>
        <v>-7.0339976553341117</v>
      </c>
    </row>
    <row r="130" spans="1:8">
      <c r="A130" s="169"/>
      <c r="B130" s="109" t="s">
        <v>263</v>
      </c>
      <c r="C130" s="71" t="str">
        <f>[5]!S_INFO_NAME(B130)</f>
        <v>辅仁药业</v>
      </c>
      <c r="D130" s="76">
        <f>[5]!s_pq_pctchange(B130,$B$5,$D$5)</f>
        <v>8.9338892197736719</v>
      </c>
      <c r="E130" s="72">
        <f>[5]!S_VAL_PE_TTM(B130,$D$5)</f>
        <v>148.81596374511719</v>
      </c>
      <c r="F130" s="72">
        <f ca="1">[5]!S_VAL_PB(B130,$E$5,1)</f>
        <v>11.682591438293457</v>
      </c>
      <c r="G130" s="72">
        <f>[5]!S_VAL_MV(B130,$D$5)/100000000</f>
        <v>32.4817348256</v>
      </c>
      <c r="H130" s="76">
        <f>[5]!s_pq_pctchange(B130,$F$5,$G$5)</f>
        <v>-4.082955281918343</v>
      </c>
    </row>
    <row r="131" spans="1:8">
      <c r="A131" s="169"/>
      <c r="B131" s="109" t="s">
        <v>264</v>
      </c>
      <c r="C131" s="71" t="str">
        <f>[5]!S_INFO_NAME(B131)</f>
        <v>武汉健民</v>
      </c>
      <c r="D131" s="76">
        <f>[5]!s_pq_pctchange(B131,$B$5,$D$5)</f>
        <v>3.1867688584106491</v>
      </c>
      <c r="E131" s="72">
        <f>[5]!S_VAL_PE_TTM(B131,$D$5)</f>
        <v>36.305137634277344</v>
      </c>
      <c r="F131" s="72">
        <f ca="1">[5]!S_VAL_PB(B131,$E$5,1)</f>
        <v>4.2975368499755859</v>
      </c>
      <c r="G131" s="72">
        <f>[5]!S_VAL_MV(B131,$D$5)/100000000</f>
        <v>39.239361879999997</v>
      </c>
      <c r="H131" s="76">
        <f>[5]!s_pq_pctchange(B131,$F$5,$G$5)</f>
        <v>11.297071129707103</v>
      </c>
    </row>
    <row r="132" spans="1:8">
      <c r="A132" s="169"/>
      <c r="B132" s="109" t="s">
        <v>265</v>
      </c>
      <c r="C132" s="71" t="str">
        <f>[5]!S_INFO_NAME(B132)</f>
        <v>马应龙</v>
      </c>
      <c r="D132" s="76">
        <f>[5]!s_pq_pctchange(B132,$B$5,$D$5)</f>
        <v>5.6691992986557471</v>
      </c>
      <c r="E132" s="72">
        <f>[5]!S_VAL_PE_TTM(B132,$D$5)</f>
        <v>30.198301315307617</v>
      </c>
      <c r="F132" s="72">
        <f ca="1">[5]!S_VAL_PB(B132,$E$5,1)</f>
        <v>4.204380989074707</v>
      </c>
      <c r="G132" s="72">
        <f>[5]!S_VAL_MV(B132,$D$5)/100000000</f>
        <v>59.9496488128</v>
      </c>
      <c r="H132" s="76">
        <f>[5]!s_pq_pctchange(B132,$F$5,$G$5)</f>
        <v>-2.1468926553672385</v>
      </c>
    </row>
    <row r="133" spans="1:8">
      <c r="B133" s="109" t="s">
        <v>269</v>
      </c>
      <c r="C133" s="71" t="str">
        <f>[5]!S_INFO_NAME(B133)</f>
        <v>海王生物</v>
      </c>
      <c r="D133" s="76">
        <f>[5]!s_pq_pctchange(B133,$B$5,$D$5)</f>
        <v>6.0679611650485521</v>
      </c>
      <c r="E133" s="72">
        <f>[5]!S_VAL_PE_TTM(B133,$D$5)</f>
        <v>53.90863037109375</v>
      </c>
      <c r="F133" s="72">
        <f ca="1">[5]!S_VAL_PB(B133,$E$5,1)</f>
        <v>4.2006912231445313</v>
      </c>
      <c r="G133" s="72">
        <f>[5]!S_VAL_MV(B133,$D$5)/100000000</f>
        <v>63.951790926999998</v>
      </c>
      <c r="H133" s="76">
        <f>[5]!s_pq_pctchange(B133,$F$5,$G$5)</f>
        <v>-0.39577836411610612</v>
      </c>
    </row>
    <row r="134" spans="1:8">
      <c r="A134" s="168" t="s">
        <v>300</v>
      </c>
      <c r="B134" s="109" t="s">
        <v>270</v>
      </c>
      <c r="C134" s="71" t="str">
        <f>[5]!S_INFO_NAME(B134)</f>
        <v>*ST生化</v>
      </c>
      <c r="D134" s="76">
        <f>[5]!s_pq_pctchange(B134,$B$5,$D$5)</f>
        <v>4.7159090909090873</v>
      </c>
      <c r="E134" s="72">
        <f>[5]!S_VAL_PE_TTM(B134,$D$5)</f>
        <v>42.635749816894531</v>
      </c>
      <c r="F134" s="72">
        <f ca="1">[5]!S_VAL_PB(B134,$E$5,1)</f>
        <v>16.726192474365234</v>
      </c>
      <c r="G134" s="72">
        <f>[5]!S_VAL_MV(B134,$D$5)/100000000</f>
        <v>50.236051495699996</v>
      </c>
      <c r="H134" s="76">
        <f>[5]!s_pq_pctchange(B134,$F$5,$G$5)</f>
        <v>7.9670329670329831</v>
      </c>
    </row>
    <row r="135" spans="1:8">
      <c r="A135" s="169"/>
      <c r="B135" s="109" t="s">
        <v>271</v>
      </c>
      <c r="C135" s="71" t="str">
        <f>[5]!S_INFO_NAME(B135)</f>
        <v>四环生物</v>
      </c>
      <c r="D135" s="76">
        <f>[5]!s_pq_pctchange(B135,$B$5,$D$5)</f>
        <v>2.5188916876574208</v>
      </c>
      <c r="E135" s="72">
        <f>[5]!S_VAL_PE_TTM(B135,$D$5)</f>
        <v>-89.794998168945313</v>
      </c>
      <c r="F135" s="72">
        <f ca="1">[5]!S_VAL_PB(B135,$E$5,1)</f>
        <v>6.2068243026733398</v>
      </c>
      <c r="G135" s="72">
        <f>[5]!S_VAL_MV(B135,$D$5)/100000000</f>
        <v>41.902938235400008</v>
      </c>
      <c r="H135" s="76">
        <f>[5]!s_pq_pctchange(B135,$F$5,$G$5)</f>
        <v>-3.2258064516129226</v>
      </c>
    </row>
    <row r="136" spans="1:8">
      <c r="A136" s="169"/>
      <c r="B136" s="109" t="s">
        <v>272</v>
      </c>
      <c r="C136" s="71" t="str">
        <f>[5]!S_INFO_NAME(B136)</f>
        <v>渤海股份</v>
      </c>
      <c r="D136" s="76">
        <f>[5]!s_pq_pctchange(B136,$B$5,$D$5)</f>
        <v>4.4957472660996256</v>
      </c>
      <c r="E136" s="72">
        <f>[5]!S_VAL_PE_TTM(B136,$D$5)</f>
        <v>6068.93359375</v>
      </c>
      <c r="F136" s="72">
        <f ca="1">[5]!S_VAL_PB(B136,$E$5,1)</f>
        <v>9.881220817565918</v>
      </c>
      <c r="G136" s="72">
        <f>[5]!S_VAL_MV(B136,$D$5)/100000000</f>
        <v>33.538463352000001</v>
      </c>
      <c r="H136" s="76">
        <f>[5]!s_pq_pctchange(B136,$F$5,$G$5)</f>
        <v>-8.5316308763784043</v>
      </c>
    </row>
    <row r="137" spans="1:8">
      <c r="A137" s="169"/>
      <c r="B137" s="109" t="s">
        <v>273</v>
      </c>
      <c r="C137" s="71" t="str">
        <f>[5]!S_INFO_NAME(B137)</f>
        <v>吉林敖东</v>
      </c>
      <c r="D137" s="76">
        <f>[5]!s_pq_pctchange(B137,$B$5,$D$5)</f>
        <v>5.4005934718101001</v>
      </c>
      <c r="E137" s="72">
        <f>[5]!S_VAL_PE_TTM(B137,$D$5)</f>
        <v>13.515068054199219</v>
      </c>
      <c r="F137" s="72">
        <f ca="1">[5]!S_VAL_PB(B137,$E$5,1)</f>
        <v>1.5020977258682251</v>
      </c>
      <c r="G137" s="72">
        <f>[5]!S_VAL_MV(B137,$D$5)/100000000</f>
        <v>158.85226570079999</v>
      </c>
      <c r="H137" s="76">
        <f>[5]!s_pq_pctchange(B137,$F$5,$G$5)</f>
        <v>-0.67114093959729226</v>
      </c>
    </row>
    <row r="138" spans="1:8">
      <c r="A138" s="169"/>
      <c r="B138" s="109" t="s">
        <v>274</v>
      </c>
      <c r="C138" s="71" t="str">
        <f>[5]!S_INFO_NAME(B138)</f>
        <v>长春高新</v>
      </c>
      <c r="D138" s="76">
        <f>[5]!s_pq_pctchange(B138,$B$5,$D$5)</f>
        <v>5.0957446808510776</v>
      </c>
      <c r="E138" s="72">
        <f>[5]!S_VAL_PE_TTM(B138,$D$5)</f>
        <v>53.665725708007813</v>
      </c>
      <c r="F138" s="72">
        <f ca="1">[5]!S_VAL_PB(B138,$E$5,1)</f>
        <v>10.87718677520752</v>
      </c>
      <c r="G138" s="72">
        <f>[5]!S_VAL_MV(B138,$D$5)/100000000</f>
        <v>129.73751850299999</v>
      </c>
      <c r="H138" s="76">
        <f>[5]!s_pq_pctchange(B138,$F$5,$G$5)</f>
        <v>-1.9395579612088376</v>
      </c>
    </row>
    <row r="139" spans="1:8">
      <c r="A139" s="169"/>
      <c r="B139" s="109" t="s">
        <v>275</v>
      </c>
      <c r="C139" s="71" t="str">
        <f>[5]!S_INFO_NAME(B139)</f>
        <v>诚志股份</v>
      </c>
      <c r="D139" s="76">
        <f>[5]!s_pq_pctchange(B139,$B$5,$D$5)</f>
        <v>10.902777777777771</v>
      </c>
      <c r="E139" s="72">
        <f>[5]!S_VAL_PE_TTM(B139,$D$5)</f>
        <v>101.71212768554687</v>
      </c>
      <c r="F139" s="72">
        <f ca="1">[5]!S_VAL_PB(B139,$E$5,1)</f>
        <v>2.8739087581634521</v>
      </c>
      <c r="G139" s="72">
        <f>[5]!S_VAL_MV(B139,$D$5)/100000000</f>
        <v>47.436076515799996</v>
      </c>
      <c r="H139" s="76">
        <f>[5]!s_pq_pctchange(B139,$F$5,$G$5)</f>
        <v>-8.8422971741112235</v>
      </c>
    </row>
    <row r="140" spans="1:8">
      <c r="A140" s="169"/>
      <c r="B140" s="109" t="s">
        <v>276</v>
      </c>
      <c r="C140" s="71" t="str">
        <f>[5]!S_INFO_NAME(B140)</f>
        <v>华兰生物</v>
      </c>
      <c r="D140" s="76">
        <f>[5]!s_pq_pctchange(B140,$B$5,$D$5)</f>
        <v>2.9800075443228824</v>
      </c>
      <c r="E140" s="72">
        <f>[5]!S_VAL_PE_TTM(B140,$D$5)</f>
        <v>29.945930480957031</v>
      </c>
      <c r="F140" s="72">
        <f ca="1">[5]!S_VAL_PB(B140,$E$5,1)</f>
        <v>5.1568098068237305</v>
      </c>
      <c r="G140" s="72">
        <f>[5]!S_VAL_MV(B140,$D$5)/100000000</f>
        <v>158.69621040000001</v>
      </c>
      <c r="H140" s="76">
        <f>[5]!s_pq_pctchange(B140,$F$5,$G$5)</f>
        <v>8.2202111613876241</v>
      </c>
    </row>
    <row r="141" spans="1:8">
      <c r="A141" s="169"/>
      <c r="B141" s="109" t="s">
        <v>277</v>
      </c>
      <c r="C141" s="71" t="str">
        <f>[5]!S_INFO_NAME(B141)</f>
        <v>科华生物</v>
      </c>
      <c r="D141" s="76">
        <f>[5]!s_pq_pctchange(B141,$B$5,$D$5)</f>
        <v>1.8669778296382944</v>
      </c>
      <c r="E141" s="72">
        <f>[5]!S_VAL_PE_TTM(B141,$D$5)</f>
        <v>43.578105926513672</v>
      </c>
      <c r="F141" s="72">
        <f ca="1">[5]!S_VAL_PB(B141,$E$5,1)</f>
        <v>11.387422561645508</v>
      </c>
      <c r="G141" s="72">
        <f>[5]!S_VAL_MV(B141,$D$5)/100000000</f>
        <v>128.92747725000001</v>
      </c>
      <c r="H141" s="76">
        <f>[5]!s_pq_pctchange(B141,$F$5,$G$5)</f>
        <v>3.1901840490797362</v>
      </c>
    </row>
    <row r="142" spans="1:8">
      <c r="A142" s="169"/>
      <c r="B142" s="109" t="s">
        <v>278</v>
      </c>
      <c r="C142" s="71" t="str">
        <f>[5]!S_INFO_NAME(B142)</f>
        <v>达安基因</v>
      </c>
      <c r="D142" s="76">
        <f>[5]!s_pq_pctchange(B142,$B$5,$D$5)</f>
        <v>7.8449053201082197</v>
      </c>
      <c r="E142" s="72">
        <f>[5]!S_VAL_PE_TTM(B142,$D$5)</f>
        <v>96.185997009277344</v>
      </c>
      <c r="F142" s="72">
        <f ca="1">[5]!S_VAL_PB(B142,$E$5,1)</f>
        <v>18.727930068969727</v>
      </c>
      <c r="G142" s="72">
        <f>[5]!S_VAL_MV(B142,$D$5)/100000000</f>
        <v>131.36437649920001</v>
      </c>
      <c r="H142" s="76">
        <f>[5]!s_pq_pctchange(B142,$F$5,$G$5)</f>
        <v>6.9492703266149647E-2</v>
      </c>
    </row>
    <row r="143" spans="1:8">
      <c r="A143" s="169"/>
      <c r="B143" s="109" t="s">
        <v>279</v>
      </c>
      <c r="C143" s="71" t="str">
        <f>[5]!S_INFO_NAME(B143)</f>
        <v>双鹭药业</v>
      </c>
      <c r="D143" s="76">
        <f>[5]!s_pq_pctchange(B143,$B$5,$D$5)</f>
        <v>2.5977065293704804</v>
      </c>
      <c r="E143" s="72">
        <f>[5]!S_VAL_PE_TTM(B143,$D$5)</f>
        <v>31.149677276611328</v>
      </c>
      <c r="F143" s="72">
        <f ca="1">[5]!S_VAL_PB(B143,$E$5,1)</f>
        <v>7.8061127662658691</v>
      </c>
      <c r="G143" s="72">
        <f>[5]!S_VAL_MV(B143,$D$5)/100000000</f>
        <v>200.27865600000001</v>
      </c>
      <c r="H143" s="76">
        <f>[5]!s_pq_pctchange(B143,$F$5,$G$5)</f>
        <v>5.2905644657363027</v>
      </c>
    </row>
    <row r="144" spans="1:8">
      <c r="A144" s="169"/>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69"/>
      <c r="B145" s="109" t="s">
        <v>281</v>
      </c>
      <c r="C145" s="71" t="str">
        <f>[5]!S_INFO_NAME(B145)</f>
        <v>千红制药</v>
      </c>
      <c r="D145" s="76">
        <f>[5]!s_pq_pctchange(B145,$B$5,$D$5)</f>
        <v>9.1350397175639984</v>
      </c>
      <c r="E145" s="72">
        <f>[5]!S_VAL_PE_TTM(B145,$D$5)</f>
        <v>38.570213317871094</v>
      </c>
      <c r="F145" s="72">
        <f ca="1">[5]!S_VAL_PB(B145,$E$5,1)</f>
        <v>4.0917525291442871</v>
      </c>
      <c r="G145" s="72">
        <f>[5]!S_VAL_MV(B145,$D$5)/100000000</f>
        <v>79.135999999999996</v>
      </c>
      <c r="H145" s="76">
        <f>[5]!s_pq_pctchange(B145,$F$5,$G$5)</f>
        <v>5.4328358208955096</v>
      </c>
    </row>
    <row r="146" spans="1:8">
      <c r="A146" s="169"/>
      <c r="B146" s="109" t="s">
        <v>282</v>
      </c>
      <c r="C146" s="71" t="str">
        <f>[5]!S_INFO_NAME(B146)</f>
        <v>金河生物</v>
      </c>
      <c r="D146" s="76">
        <f>[5]!s_pq_pctchange(B146,$B$5,$D$5)</f>
        <v>0</v>
      </c>
      <c r="E146" s="72">
        <f>[5]!S_VAL_PE_TTM(B146,$D$5)</f>
        <v>37.260456085205078</v>
      </c>
      <c r="F146" s="72">
        <f ca="1">[5]!S_VAL_PB(B146,$E$5,1)</f>
        <v>3.9161891937255859</v>
      </c>
      <c r="G146" s="72">
        <f>[5]!S_VAL_MV(B146,$D$5)/100000000</f>
        <v>35.268296000000007</v>
      </c>
      <c r="H146" s="76">
        <f>[5]!s_pq_pctchange(B146,$F$5,$G$5)</f>
        <v>-3.5376532399299498</v>
      </c>
    </row>
    <row r="147" spans="1:8">
      <c r="A147" s="169"/>
      <c r="B147" s="109" t="s">
        <v>283</v>
      </c>
      <c r="C147" s="71" t="str">
        <f>[5]!S_INFO_NAME(B147)</f>
        <v>安科生物</v>
      </c>
      <c r="D147" s="76">
        <f>[5]!s_pq_pctchange(B147,$B$5,$D$5)</f>
        <v>6.0838747784997205</v>
      </c>
      <c r="E147" s="72">
        <f>[5]!S_VAL_PE_TTM(B147,$D$5)</f>
        <v>52.65789794921875</v>
      </c>
      <c r="F147" s="72">
        <f ca="1">[5]!S_VAL_PB(B147,$E$5,1)</f>
        <v>7.8941140174865723</v>
      </c>
      <c r="G147" s="72">
        <f>[5]!S_VAL_MV(B147,$D$5)/100000000</f>
        <v>52.1484724488</v>
      </c>
      <c r="H147" s="76">
        <f>[5]!s_pq_pctchange(B147,$F$5,$G$5)</f>
        <v>1.572327044025168</v>
      </c>
    </row>
    <row r="148" spans="1:8">
      <c r="A148" s="169"/>
      <c r="B148" s="109" t="s">
        <v>284</v>
      </c>
      <c r="C148" s="71" t="str">
        <f>[5]!S_INFO_NAME(B148)</f>
        <v>瑞普生物</v>
      </c>
      <c r="D148" s="76">
        <f>[5]!s_pq_pctchange(B148,$B$5,$D$5)</f>
        <v>3.8277511961722466</v>
      </c>
      <c r="E148" s="72">
        <f>[5]!S_VAL_PE_TTM(B148,$D$5)</f>
        <v>37.247188568115234</v>
      </c>
      <c r="F148" s="72">
        <f ca="1">[5]!S_VAL_PB(B148,$E$5,1)</f>
        <v>2.6202638149261475</v>
      </c>
      <c r="G148" s="72">
        <f>[5]!S_VAL_MV(B148,$D$5)/100000000</f>
        <v>42.222371488500002</v>
      </c>
      <c r="H148" s="76">
        <f>[5]!s_pq_pctchange(B148,$F$5,$G$5)</f>
        <v>-5.8518518518518414</v>
      </c>
    </row>
    <row r="149" spans="1:8">
      <c r="A149" s="169"/>
      <c r="B149" s="109" t="s">
        <v>285</v>
      </c>
      <c r="C149" s="71" t="str">
        <f>[5]!S_INFO_NAME(B149)</f>
        <v>沃森生物</v>
      </c>
      <c r="D149" s="76">
        <f>[5]!s_pq_pctchange(B149,$B$5,$D$5)</f>
        <v>4.5614919354838968</v>
      </c>
      <c r="E149" s="72">
        <f>[5]!S_VAL_PE_TTM(B149,$D$5)</f>
        <v>-106.86276245117187</v>
      </c>
      <c r="F149" s="72">
        <f ca="1">[5]!S_VAL_PB(B149,$E$5,1)</f>
        <v>3.5399963855743408</v>
      </c>
      <c r="G149" s="72">
        <f>[5]!S_VAL_MV(B149,$D$5)/100000000</f>
        <v>97.086600000000004</v>
      </c>
      <c r="H149" s="76">
        <f>[5]!s_pq_pctchange(B149,$F$5,$G$5)</f>
        <v>3.5590969455511434</v>
      </c>
    </row>
    <row r="150" spans="1:8">
      <c r="A150" s="169"/>
      <c r="B150" s="109" t="s">
        <v>286</v>
      </c>
      <c r="C150" s="71" t="str">
        <f>[5]!S_INFO_NAME(B150)</f>
        <v>汤臣倍健</v>
      </c>
      <c r="D150" s="76">
        <f>[5]!s_pq_pctchange(B150,$B$5,$D$5)</f>
        <v>2.9474431818181657</v>
      </c>
      <c r="E150" s="72">
        <f>[5]!S_VAL_PE_TTM(B150,$D$5)</f>
        <v>35.201969146728516</v>
      </c>
      <c r="F150" s="72">
        <f ca="1">[5]!S_VAL_PB(B150,$E$5,1)</f>
        <v>8.5434980392456055</v>
      </c>
      <c r="G150" s="72">
        <f>[5]!S_VAL_MV(B150,$D$5)/100000000</f>
        <v>190.757371506</v>
      </c>
      <c r="H150" s="76">
        <f>[5]!s_pq_pctchange(B150,$F$5,$G$5)</f>
        <v>-2.1479393207141761</v>
      </c>
    </row>
    <row r="151" spans="1:8">
      <c r="A151" s="169"/>
      <c r="B151" s="109" t="s">
        <v>287</v>
      </c>
      <c r="C151" s="71" t="str">
        <f>[5]!S_INFO_NAME(B151)</f>
        <v>大华农</v>
      </c>
      <c r="D151" s="76">
        <f>[5]!s_pq_pctchange(B151,$B$5,$D$5)</f>
        <v>4.6798029556650356</v>
      </c>
      <c r="E151" s="72">
        <f>[5]!S_VAL_PE_TTM(B151,$D$5)</f>
        <v>26.41352653503418</v>
      </c>
      <c r="F151" s="72">
        <f ca="1">[5]!S_VAL_PB(B151,$E$5,1)</f>
        <v>2.107332706451416</v>
      </c>
      <c r="G151" s="72">
        <f>[5]!S_VAL_MV(B151,$D$5)/100000000</f>
        <v>45.39</v>
      </c>
      <c r="H151" s="76">
        <f>[5]!s_pq_pctchange(B151,$F$5,$G$5)</f>
        <v>-0.66889632107023367</v>
      </c>
    </row>
    <row r="152" spans="1:8">
      <c r="A152" s="169"/>
      <c r="B152" s="109" t="s">
        <v>288</v>
      </c>
      <c r="C152" s="71" t="str">
        <f>[5]!S_INFO_NAME(B152)</f>
        <v>舒泰神</v>
      </c>
      <c r="D152" s="76">
        <f>[5]!s_pq_pctchange(B152,$B$5,$D$5)</f>
        <v>6.7755102040816473</v>
      </c>
      <c r="E152" s="72">
        <f>[5]!S_VAL_PE_TTM(B152,$D$5)</f>
        <v>85.403976440429688</v>
      </c>
      <c r="F152" s="72">
        <f ca="1">[5]!S_VAL_PB(B152,$E$5,1)</f>
        <v>4.7804756164550781</v>
      </c>
      <c r="G152" s="72">
        <f>[5]!S_VAL_MV(B152,$D$5)/100000000</f>
        <v>62.815392000000003</v>
      </c>
      <c r="H152" s="76">
        <f>[5]!s_pq_pctchange(B152,$F$5,$G$5)</f>
        <v>-6.6666666666666652</v>
      </c>
    </row>
    <row r="153" spans="1:8">
      <c r="A153" s="169"/>
      <c r="B153" s="109" t="s">
        <v>289</v>
      </c>
      <c r="C153" s="71" t="str">
        <f>[5]!S_INFO_NAME(B153)</f>
        <v>冠昊生物</v>
      </c>
      <c r="D153" s="76">
        <f>[5]!s_pq_pctchange(B153,$B$5,$D$5)</f>
        <v>4.3091787439613505</v>
      </c>
      <c r="E153" s="72">
        <f>[5]!S_VAL_PE_TTM(B153,$D$5)</f>
        <v>160.28305053710937</v>
      </c>
      <c r="F153" s="72">
        <f ca="1">[5]!S_VAL_PB(B153,$E$5,1)</f>
        <v>13.376425743103027</v>
      </c>
      <c r="G153" s="72">
        <f>[5]!S_VAL_MV(B153,$D$5)/100000000</f>
        <v>66.635610999999997</v>
      </c>
      <c r="H153" s="76">
        <f>[5]!s_pq_pctchange(B153,$F$5,$G$5)</f>
        <v>-6.2003179650238494</v>
      </c>
    </row>
    <row r="154" spans="1:8">
      <c r="A154" s="169"/>
      <c r="B154" s="109" t="s">
        <v>290</v>
      </c>
      <c r="C154" s="71" t="str">
        <f>[5]!S_INFO_NAME(B154)</f>
        <v>东宝生物</v>
      </c>
      <c r="D154" s="76">
        <f>[5]!s_pq_pctchange(B154,$B$5,$D$5)</f>
        <v>10.111317254174402</v>
      </c>
      <c r="E154" s="72">
        <f>[5]!S_VAL_PE_TTM(B154,$D$5)</f>
        <v>106.06784057617187</v>
      </c>
      <c r="F154" s="72">
        <f ca="1">[5]!S_VAL_PB(B154,$E$5,1)</f>
        <v>6.6716489791870117</v>
      </c>
      <c r="G154" s="72">
        <f>[5]!S_VAL_MV(B154,$D$5)/100000000</f>
        <v>23.4489476</v>
      </c>
      <c r="H154" s="76">
        <f>[5]!s_pq_pctchange(B154,$F$5,$G$5)</f>
        <v>-2.6382978723404227</v>
      </c>
    </row>
    <row r="155" spans="1:8">
      <c r="A155" s="169"/>
      <c r="B155" s="109" t="s">
        <v>291</v>
      </c>
      <c r="C155" s="71" t="str">
        <f>[5]!S_INFO_NAME(B155)</f>
        <v>常山药业</v>
      </c>
      <c r="D155" s="76">
        <f>[5]!s_pq_pctchange(B155,$B$5,$D$5)</f>
        <v>6.313645621181263</v>
      </c>
      <c r="E155" s="72">
        <f>[5]!S_VAL_PE_TTM(B155,$D$5)</f>
        <v>42.382289886474609</v>
      </c>
      <c r="F155" s="72">
        <f ca="1">[5]!S_VAL_PB(B155,$E$5,1)</f>
        <v>4.0003609657287598</v>
      </c>
      <c r="G155" s="72">
        <f>[5]!S_VAL_MV(B155,$D$5)/100000000</f>
        <v>49.177280699999997</v>
      </c>
      <c r="H155" s="76">
        <f>[5]!s_pq_pctchange(B155,$F$5,$G$5)</f>
        <v>9.6814232519652386</v>
      </c>
    </row>
    <row r="156" spans="1:8">
      <c r="A156" s="169"/>
      <c r="B156" s="109" t="s">
        <v>292</v>
      </c>
      <c r="C156" s="71" t="str">
        <f>[5]!S_INFO_NAME(B156)</f>
        <v>博雅生物</v>
      </c>
      <c r="D156" s="76">
        <f>[5]!s_pq_pctchange(B156,$B$5,$D$5)</f>
        <v>10.86242299794662</v>
      </c>
      <c r="E156" s="72">
        <f>[5]!S_VAL_PE_TTM(B156,$D$5)</f>
        <v>46.13165283203125</v>
      </c>
      <c r="F156" s="72">
        <f ca="1">[5]!S_VAL_PB(B156,$E$5,1)</f>
        <v>5.1665282249450684</v>
      </c>
      <c r="G156" s="72">
        <f>[5]!S_VAL_MV(B156,$D$5)/100000000</f>
        <v>40.924419999999998</v>
      </c>
      <c r="H156" s="76">
        <f>[5]!s_pq_pctchange(B156,$F$5,$G$5)</f>
        <v>-3.7399999999999989</v>
      </c>
    </row>
    <row r="157" spans="1:8">
      <c r="A157" s="169"/>
      <c r="B157" s="109" t="s">
        <v>293</v>
      </c>
      <c r="C157" s="71" t="str">
        <f>[5]!S_INFO_NAME(B157)</f>
        <v>我武生物</v>
      </c>
      <c r="D157" s="76">
        <f>[5]!s_pq_pctchange(B157,$B$5,$D$5)</f>
        <v>6.9283276450511799</v>
      </c>
      <c r="E157" s="72">
        <f>[5]!S_VAL_PE_TTM(B157,$D$5)</f>
        <v>64.599906921386719</v>
      </c>
      <c r="F157" s="72">
        <f ca="1">[5]!S_VAL_PB(B157,$E$5,1)</f>
        <v>20.098173141479492</v>
      </c>
      <c r="G157" s="72">
        <f>[5]!S_VAL_MV(B157,$D$5)/100000000</f>
        <v>50.629280000000001</v>
      </c>
      <c r="H157" s="76">
        <f>[5]!s_pq_pctchange(B157,$F$5,$G$5)</f>
        <v>0</v>
      </c>
    </row>
    <row r="158" spans="1:8">
      <c r="A158" s="169"/>
      <c r="B158" s="109" t="s">
        <v>294</v>
      </c>
      <c r="C158" s="71" t="str">
        <f>[5]!S_INFO_NAME(B158)</f>
        <v>金花股份</v>
      </c>
      <c r="D158" s="76">
        <f>[5]!s_pq_pctchange(B158,$B$5,$D$5)</f>
        <v>14.716006884681597</v>
      </c>
      <c r="E158" s="72">
        <f>[5]!S_VAL_PE_TTM(B158,$D$5)</f>
        <v>87.761474609375</v>
      </c>
      <c r="F158" s="72">
        <f ca="1">[5]!S_VAL_PB(B158,$E$5,1)</f>
        <v>4.0826482772827148</v>
      </c>
      <c r="G158" s="72">
        <f>[5]!S_VAL_MV(B158,$D$5)/100000000</f>
        <v>40.6959397376</v>
      </c>
      <c r="H158" s="76">
        <f>[5]!s_pq_pctchange(B158,$F$5,$G$5)</f>
        <v>-2.4793388429752206</v>
      </c>
    </row>
    <row r="159" spans="1:8">
      <c r="A159" s="169"/>
      <c r="B159" s="109" t="s">
        <v>295</v>
      </c>
      <c r="C159" s="71" t="str">
        <f>[5]!S_INFO_NAME(B159)</f>
        <v>天坛生物</v>
      </c>
      <c r="D159" s="76">
        <f>[5]!s_pq_pctchange(B159,$B$5,$D$5)</f>
        <v>4.4007490636704061</v>
      </c>
      <c r="E159" s="72">
        <f>[5]!S_VAL_PE_TTM(B159,$D$5)</f>
        <v>30.479087829589844</v>
      </c>
      <c r="F159" s="72">
        <f ca="1">[5]!S_VAL_PB(B159,$E$5,1)</f>
        <v>5.9681754112243652</v>
      </c>
      <c r="G159" s="72">
        <f>[5]!S_VAL_MV(B159,$D$5)/100000000</f>
        <v>114.94911156400002</v>
      </c>
      <c r="H159" s="76">
        <f>[5]!s_pq_pctchange(B159,$F$5,$G$5)</f>
        <v>1.2380952380952381</v>
      </c>
    </row>
    <row r="160" spans="1:8">
      <c r="A160" s="169"/>
      <c r="B160" s="109" t="s">
        <v>296</v>
      </c>
      <c r="C160" s="71" t="str">
        <f>[5]!S_INFO_NAME(B160)</f>
        <v>仰帆控股</v>
      </c>
      <c r="D160" s="76">
        <f>[5]!s_pq_pctchange(B160,$B$5,$D$5)</f>
        <v>0</v>
      </c>
      <c r="E160" s="72">
        <f>[5]!S_VAL_PE_TTM(B160,$D$5)</f>
        <v>4788.95458984375</v>
      </c>
      <c r="F160" s="72">
        <f ca="1">[5]!S_VAL_PB(B160,$E$5,1)</f>
        <v>469.49319458007812</v>
      </c>
      <c r="G160" s="72">
        <f>[5]!S_VAL_MV(B160,$D$5)/100000000</f>
        <v>15.432840000000001</v>
      </c>
      <c r="H160" s="76">
        <f>[5]!s_pq_pctchange(B160,$F$5,$G$5)</f>
        <v>-7.6149425287356358</v>
      </c>
    </row>
    <row r="161" spans="1:8">
      <c r="A161" s="169"/>
      <c r="B161" s="109" t="s">
        <v>297</v>
      </c>
      <c r="C161" s="71" t="str">
        <f>[5]!S_INFO_NAME(B161)</f>
        <v>交大昂立</v>
      </c>
      <c r="D161" s="76">
        <f>[5]!s_pq_pctchange(B161,$B$5,$D$5)</f>
        <v>3.0269058295963935</v>
      </c>
      <c r="E161" s="72">
        <f>[5]!S_VAL_PE_TTM(B161,$D$5)</f>
        <v>44.987148284912109</v>
      </c>
      <c r="F161" s="72">
        <f ca="1">[5]!S_VAL_PB(B161,$E$5,1)</f>
        <v>2.1649456024169922</v>
      </c>
      <c r="G161" s="72">
        <f>[5]!S_VAL_MV(B161,$D$5)/100000000</f>
        <v>28.672799999999999</v>
      </c>
      <c r="H161" s="76">
        <f>[5]!s_pq_pctchange(B161,$F$5,$G$5)</f>
        <v>-8.2558139534883672</v>
      </c>
    </row>
    <row r="162" spans="1:8">
      <c r="A162" s="169"/>
      <c r="B162" s="109" t="s">
        <v>298</v>
      </c>
      <c r="C162" s="71" t="str">
        <f>[5]!S_INFO_NAME(B162)</f>
        <v>中源协和</v>
      </c>
      <c r="D162" s="76">
        <f>[5]!s_pq_pctchange(B162,$B$5,$D$5)</f>
        <v>12.531969309462919</v>
      </c>
      <c r="E162" s="72">
        <f>[5]!S_VAL_PE_TTM(B162,$D$5)</f>
        <v>423.8701171875</v>
      </c>
      <c r="F162" s="72">
        <f ca="1">[5]!S_VAL_PB(B162,$E$5,1)</f>
        <v>24.516351699829102</v>
      </c>
      <c r="G162" s="72">
        <f>[5]!S_VAL_MV(B162,$D$5)/100000000</f>
        <v>122.95044256000001</v>
      </c>
      <c r="H162" s="76">
        <f>[5]!s_pq_pctchange(B162,$F$5,$G$5)</f>
        <v>-4.4657097288676066</v>
      </c>
    </row>
    <row r="163" spans="1:8">
      <c r="A163" s="169"/>
      <c r="B163" s="109" t="s">
        <v>299</v>
      </c>
      <c r="C163" s="71" t="str">
        <f>[5]!S_INFO_NAME(B163)</f>
        <v>通化东宝</v>
      </c>
      <c r="D163" s="76">
        <f>[5]!s_pq_pctchange(B163,$B$5,$D$5)</f>
        <v>3.2558139534883734</v>
      </c>
      <c r="E163" s="72">
        <f>[5]!S_VAL_PE_TTM(B163,$D$5)</f>
        <v>63.589729309082031</v>
      </c>
      <c r="F163" s="72">
        <f ca="1">[5]!S_VAL_PB(B163,$E$5,1)</f>
        <v>6.8908534049987793</v>
      </c>
      <c r="G163" s="72">
        <f>[5]!S_VAL_MV(B163,$D$5)/100000000</f>
        <v>137.20939032960001</v>
      </c>
      <c r="H163" s="76">
        <f>[5]!s_pq_pctchange(B163,$F$5,$G$5)</f>
        <v>2.2712090848363342</v>
      </c>
    </row>
    <row r="164" spans="1:8">
      <c r="A164" s="168" t="s">
        <v>333</v>
      </c>
      <c r="B164" s="109" t="s">
        <v>301</v>
      </c>
      <c r="C164" s="71" t="str">
        <f>[5]!S_INFO_NAME(B164)</f>
        <v>国药一致</v>
      </c>
      <c r="D164" s="76">
        <f>[5]!s_pq_pctchange(B164,$B$5,$D$5)</f>
        <v>3.0103092783505092</v>
      </c>
      <c r="E164" s="72">
        <f>[5]!S_VAL_PE_TTM(B164,$D$5)</f>
        <v>29.753438949584961</v>
      </c>
      <c r="F164" s="72">
        <f ca="1">[5]!S_VAL_PB(B164,$E$5,1)</f>
        <v>8.0708456039428711</v>
      </c>
      <c r="G164" s="72">
        <f>[5]!S_VAL_MV(B164,$D$5)/100000000</f>
        <v>181.1709187228</v>
      </c>
      <c r="H164" s="76">
        <f>[5]!s_pq_pctchange(B164,$F$5,$G$5)</f>
        <v>18.596311475409834</v>
      </c>
    </row>
    <row r="165" spans="1:8">
      <c r="A165" s="169"/>
      <c r="B165" s="109" t="s">
        <v>302</v>
      </c>
      <c r="C165" s="71" t="str">
        <f>[5]!S_INFO_NAME(B165)</f>
        <v>英特集团</v>
      </c>
      <c r="D165" s="76">
        <f>[5]!s_pq_pctchange(B165,$B$5,$D$5)</f>
        <v>-0.30464584920030235</v>
      </c>
      <c r="E165" s="72">
        <f>[5]!S_VAL_PE_TTM(B165,$D$5)</f>
        <v>46.847457885742188</v>
      </c>
      <c r="F165" s="72">
        <f ca="1">[5]!S_VAL_PB(B165,$E$5,1)</f>
        <v>5.0084705352783203</v>
      </c>
      <c r="G165" s="72">
        <f>[5]!S_VAL_MV(B165,$D$5)/100000000</f>
        <v>27.155197931400004</v>
      </c>
      <c r="H165" s="76">
        <f>[5]!s_pq_pctchange(B165,$F$5,$G$5)</f>
        <v>-3.8009049773755632</v>
      </c>
    </row>
    <row r="166" spans="1:8">
      <c r="A166" s="169"/>
      <c r="B166" s="109" t="s">
        <v>303</v>
      </c>
      <c r="C166" s="71" t="str">
        <f>[5]!S_INFO_NAME(B166)</f>
        <v>桐君阁</v>
      </c>
      <c r="D166" s="76">
        <f>[5]!s_pq_pctchange(B166,$B$5,$D$5)</f>
        <v>10.454545454545471</v>
      </c>
      <c r="E166" s="72">
        <f>[5]!S_VAL_PE_TTM(B166,$D$5)</f>
        <v>100.36939239501953</v>
      </c>
      <c r="F166" s="72">
        <f ca="1">[5]!S_VAL_PB(B166,$E$5,1)</f>
        <v>7.3372187614440918</v>
      </c>
      <c r="G166" s="72">
        <f>[5]!S_VAL_MV(B166,$D$5)/100000000</f>
        <v>33.3676644345</v>
      </c>
      <c r="H166" s="76">
        <f>[5]!s_pq_pctchange(B166,$F$5,$G$5)</f>
        <v>-10.273224043715846</v>
      </c>
    </row>
    <row r="167" spans="1:8">
      <c r="A167" s="169"/>
      <c r="B167" s="109" t="s">
        <v>304</v>
      </c>
      <c r="C167" s="71" t="str">
        <f>[5]!S_INFO_NAME(B167)</f>
        <v>浙江震元</v>
      </c>
      <c r="D167" s="76">
        <f>[5]!s_pq_pctchange(B167,$B$5,$D$5)</f>
        <v>9.4680851063829721</v>
      </c>
      <c r="E167" s="72">
        <f>[5]!S_VAL_PE_TTM(B167,$D$5)</f>
        <v>51.949394226074219</v>
      </c>
      <c r="F167" s="72">
        <f ca="1">[5]!S_VAL_PB(B167,$E$5,1)</f>
        <v>2.9421372413635254</v>
      </c>
      <c r="G167" s="72">
        <f>[5]!S_VAL_MV(B167,$D$5)/100000000</f>
        <v>34.381286129399996</v>
      </c>
      <c r="H167" s="76">
        <f>[5]!s_pq_pctchange(B167,$F$5,$G$5)</f>
        <v>2.6404874746106977</v>
      </c>
    </row>
    <row r="168" spans="1:8">
      <c r="A168" s="169"/>
      <c r="B168" s="109" t="s">
        <v>305</v>
      </c>
      <c r="C168" s="71" t="str">
        <f>[5]!S_INFO_NAME(B168)</f>
        <v>嘉事堂</v>
      </c>
      <c r="D168" s="76">
        <f>[5]!s_pq_pctchange(B168,$B$5,$D$5)</f>
        <v>0</v>
      </c>
      <c r="E168" s="72">
        <f>[5]!S_VAL_PE_TTM(B168,$D$5)</f>
        <v>20.443826675415039</v>
      </c>
      <c r="F168" s="72">
        <f ca="1">[5]!S_VAL_PB(B168,$E$5,1)</f>
        <v>3.9718525409698486</v>
      </c>
      <c r="G168" s="72">
        <f>[5]!S_VAL_MV(B168,$D$5)/100000000</f>
        <v>47.136000000000003</v>
      </c>
      <c r="H168" s="76">
        <f>[5]!s_pq_pctchange(B168,$F$5,$G$5)</f>
        <v>-9.2827004219409375</v>
      </c>
    </row>
    <row r="169" spans="1:8">
      <c r="A169" s="169"/>
      <c r="B169" s="109" t="s">
        <v>306</v>
      </c>
      <c r="C169" s="71" t="str">
        <f>[5]!S_INFO_NAME(B169)</f>
        <v>中国医药</v>
      </c>
      <c r="D169" s="76">
        <f>[5]!s_pq_pctchange(B169,$B$5,$D$5)</f>
        <v>4.0765391014975005</v>
      </c>
      <c r="E169" s="72">
        <f>[5]!S_VAL_PE_TTM(B169,$D$5)</f>
        <v>25.050724029541016</v>
      </c>
      <c r="F169" s="72">
        <f ca="1">[5]!S_VAL_PB(B169,$E$5,1)</f>
        <v>3.6847012042999268</v>
      </c>
      <c r="G169" s="72">
        <f>[5]!S_VAL_MV(B169,$D$5)/100000000</f>
        <v>126.66542634</v>
      </c>
      <c r="H169" s="76">
        <f>[5]!s_pq_pctchange(B169,$F$5,$G$5)</f>
        <v>1.1126564673157091</v>
      </c>
    </row>
    <row r="170" spans="1:8">
      <c r="A170" s="169"/>
      <c r="B170" s="109" t="s">
        <v>307</v>
      </c>
      <c r="C170" s="71" t="str">
        <f>[5]!S_INFO_NAME(B170)</f>
        <v>国药股份</v>
      </c>
      <c r="D170" s="76">
        <f>[5]!s_pq_pctchange(B170,$B$5,$D$5)</f>
        <v>2.768860353129976</v>
      </c>
      <c r="E170" s="72">
        <f>[5]!S_VAL_PE_TTM(B170,$D$5)</f>
        <v>26.842657089233398</v>
      </c>
      <c r="F170" s="72">
        <f ca="1">[5]!S_VAL_PB(B170,$E$5,1)</f>
        <v>5.8189935684204102</v>
      </c>
      <c r="G170" s="72">
        <f>[5]!S_VAL_MV(B170,$D$5)/100000000</f>
        <v>122.62067999999999</v>
      </c>
      <c r="H170" s="76">
        <f>[5]!s_pq_pctchange(B170,$F$5,$G$5)</f>
        <v>10.60961313012896</v>
      </c>
    </row>
    <row r="171" spans="1:8">
      <c r="A171" s="169"/>
      <c r="B171" s="109" t="s">
        <v>308</v>
      </c>
      <c r="C171" s="71" t="str">
        <f>[5]!S_INFO_NAME(B171)</f>
        <v>南京医药</v>
      </c>
      <c r="D171" s="76">
        <f>[5]!s_pq_pctchange(B171,$B$5,$D$5)</f>
        <v>5.3491827637444311</v>
      </c>
      <c r="E171" s="72">
        <f>[5]!S_VAL_PE_TTM(B171,$D$5)</f>
        <v>102.35310363769531</v>
      </c>
      <c r="F171" s="72">
        <f ca="1">[5]!S_VAL_PB(B171,$E$5,1)</f>
        <v>4.670811653137207</v>
      </c>
      <c r="G171" s="72">
        <f>[5]!S_VAL_MV(B171,$D$5)/100000000</f>
        <v>49.174870211999995</v>
      </c>
      <c r="H171" s="76">
        <f>[5]!s_pq_pctchange(B171,$F$5,$G$5)</f>
        <v>-8.333333333333325</v>
      </c>
    </row>
    <row r="172" spans="1:8">
      <c r="A172" s="169"/>
      <c r="B172" s="109" t="s">
        <v>309</v>
      </c>
      <c r="C172" s="71" t="str">
        <f>[5]!S_INFO_NAME(B172)</f>
        <v>第一医药</v>
      </c>
      <c r="D172" s="76">
        <f>[5]!s_pq_pctchange(B172,$B$5,$D$5)</f>
        <v>3.7828947368420796</v>
      </c>
      <c r="E172" s="72">
        <f>[5]!S_VAL_PE_TTM(B172,$D$5)</f>
        <v>81.069053649902344</v>
      </c>
      <c r="F172" s="72">
        <f ca="1">[5]!S_VAL_PB(B172,$E$5,1)</f>
        <v>5.3207197189331055</v>
      </c>
      <c r="G172" s="72">
        <f>[5]!S_VAL_MV(B172,$D$5)/100000000</f>
        <v>28.153496991399997</v>
      </c>
      <c r="H172" s="76">
        <f>[5]!s_pq_pctchange(B172,$F$5,$G$5)</f>
        <v>-6.8777292576419402</v>
      </c>
    </row>
    <row r="173" spans="1:8">
      <c r="A173" s="169"/>
      <c r="B173" s="109" t="s">
        <v>310</v>
      </c>
      <c r="C173" s="71" t="str">
        <f>[5]!S_INFO_NAME(B173)</f>
        <v>九州通</v>
      </c>
      <c r="D173" s="76">
        <f>[5]!s_pq_pctchange(B173,$B$5,$D$5)</f>
        <v>6.6836409929980967</v>
      </c>
      <c r="E173" s="72">
        <f>[5]!S_VAL_PE_TTM(B173,$D$5)</f>
        <v>54.080398559570312</v>
      </c>
      <c r="F173" s="72">
        <f ca="1">[5]!S_VAL_PB(B173,$E$5,1)</f>
        <v>5.4000978469848633</v>
      </c>
      <c r="G173" s="72">
        <f>[5]!S_VAL_MV(B173,$D$5)/100000000</f>
        <v>275.37934217840007</v>
      </c>
      <c r="H173" s="76">
        <f>[5]!s_pq_pctchange(B173,$F$5,$G$5)</f>
        <v>9.897360703812307</v>
      </c>
    </row>
    <row r="174" spans="1:8">
      <c r="A174" s="169"/>
      <c r="B174" s="109" t="s">
        <v>311</v>
      </c>
      <c r="C174" s="71" t="str">
        <f>[5]!S_INFO_NAME(B174)</f>
        <v>上海医药</v>
      </c>
      <c r="D174" s="76">
        <f>[5]!s_pq_pctchange(B174,$B$5,$D$5)</f>
        <v>7.4903474903474931</v>
      </c>
      <c r="E174" s="72">
        <f>[5]!S_VAL_PE_TTM(B174,$D$5)</f>
        <v>15.78431224822998</v>
      </c>
      <c r="F174" s="72">
        <f ca="1">[5]!S_VAL_PB(B174,$E$5,1)</f>
        <v>1.4421632289886475</v>
      </c>
      <c r="G174" s="72">
        <f>[5]!S_VAL_MV(B174,$D$5)/100000000</f>
        <v>374.29634688959999</v>
      </c>
      <c r="H174" s="76">
        <f>[5]!s_pq_pctchange(B174,$F$5,$G$5)</f>
        <v>-4.7649710238248488</v>
      </c>
    </row>
    <row r="175" spans="1:8">
      <c r="A175" s="168" t="s">
        <v>327</v>
      </c>
      <c r="B175" s="109" t="s">
        <v>312</v>
      </c>
      <c r="C175" s="71" t="str">
        <f>[5]!S_INFO_NAME(B175)</f>
        <v>鱼跃医疗</v>
      </c>
      <c r="D175" s="76">
        <f>[5]!s_pq_pctchange(B175,$B$5,$D$5)</f>
        <v>5.4336092119467327</v>
      </c>
      <c r="E175" s="72">
        <f>[5]!S_VAL_PE_TTM(B175,$D$5)</f>
        <v>53.065773010253906</v>
      </c>
      <c r="F175" s="72">
        <f ca="1">[5]!S_VAL_PB(B175,$E$5,1)</f>
        <v>10.339949607849121</v>
      </c>
      <c r="G175" s="72">
        <f>[5]!S_VAL_MV(B175,$D$5)/100000000</f>
        <v>155.76067520000001</v>
      </c>
      <c r="H175" s="76">
        <f>[5]!s_pq_pctchange(B175,$F$5,$G$5)</f>
        <v>-8.7130295763389256</v>
      </c>
    </row>
    <row r="176" spans="1:8">
      <c r="A176" s="169"/>
      <c r="B176" s="109" t="s">
        <v>313</v>
      </c>
      <c r="C176" s="71" t="str">
        <f>[5]!S_INFO_NAME(B176)</f>
        <v>九安医疗</v>
      </c>
      <c r="D176" s="76">
        <f>[5]!s_pq_pctchange(B176,$B$5,$D$5)</f>
        <v>0</v>
      </c>
      <c r="E176" s="72">
        <f>[5]!S_VAL_PE_TTM(B176,$D$5)</f>
        <v>-358.128173828125</v>
      </c>
      <c r="F176" s="72">
        <f ca="1">[5]!S_VAL_PB(B176,$E$5,1)</f>
        <v>10.426937103271484</v>
      </c>
      <c r="G176" s="72">
        <f>[5]!S_VAL_MV(B176,$D$5)/100000000</f>
        <v>78.045599999999993</v>
      </c>
      <c r="H176" s="76">
        <f>[5]!s_pq_pctchange(B176,$F$5,$G$5)</f>
        <v>-8.1666666666666785</v>
      </c>
    </row>
    <row r="177" spans="1:8">
      <c r="A177" s="169"/>
      <c r="B177" s="109" t="s">
        <v>314</v>
      </c>
      <c r="C177" s="71" t="str">
        <f>[5]!S_INFO_NAME(B177)</f>
        <v>尚荣医疗</v>
      </c>
      <c r="D177" s="76">
        <f>[5]!s_pq_pctchange(B177,$B$5,$D$5)</f>
        <v>0</v>
      </c>
      <c r="E177" s="72">
        <f>[5]!S_VAL_PE_TTM(B177,$D$5)</f>
        <v>108.99048614501953</v>
      </c>
      <c r="F177" s="72">
        <f ca="1">[5]!S_VAL_PB(B177,$E$5,1)</f>
        <v>7.5040745735168457</v>
      </c>
      <c r="G177" s="72">
        <f>[5]!S_VAL_MV(B177,$D$5)/100000000</f>
        <v>93.829319999999996</v>
      </c>
      <c r="H177" s="76">
        <f>[5]!s_pq_pctchange(B177,$F$5,$G$5)</f>
        <v>12.225938312894847</v>
      </c>
    </row>
    <row r="178" spans="1:8">
      <c r="A178" s="169"/>
      <c r="B178" s="109" t="s">
        <v>315</v>
      </c>
      <c r="C178" s="71" t="str">
        <f>[5]!S_INFO_NAME(B178)</f>
        <v>乐普医疗</v>
      </c>
      <c r="D178" s="76">
        <f>[5]!s_pq_pctchange(B178,$B$5,$D$5)</f>
        <v>9.7129186602870732</v>
      </c>
      <c r="E178" s="72">
        <f>[5]!S_VAL_PE_TTM(B178,$D$5)</f>
        <v>48.364246368408203</v>
      </c>
      <c r="F178" s="72">
        <f ca="1">[5]!S_VAL_PB(B178,$E$5,1)</f>
        <v>6.5848536491394043</v>
      </c>
      <c r="G178" s="72">
        <f>[5]!S_VAL_MV(B178,$D$5)/100000000</f>
        <v>186.19159999999999</v>
      </c>
      <c r="H178" s="76">
        <f>[5]!s_pq_pctchange(B178,$F$5,$G$5)</f>
        <v>9.4056172436316032</v>
      </c>
    </row>
    <row r="179" spans="1:8">
      <c r="A179" s="169"/>
      <c r="B179" s="109" t="s">
        <v>316</v>
      </c>
      <c r="C179" s="71" t="str">
        <f>[5]!S_INFO_NAME(B179)</f>
        <v>阳普医疗</v>
      </c>
      <c r="D179" s="76">
        <f>[5]!s_pq_pctchange(B179,$B$5,$D$5)</f>
        <v>9.9581589958159142</v>
      </c>
      <c r="E179" s="72">
        <f>[5]!S_VAL_PE_TTM(B179,$D$5)</f>
        <v>73.973403930664063</v>
      </c>
      <c r="F179" s="72">
        <f ca="1">[5]!S_VAL_PB(B179,$E$5,1)</f>
        <v>5.6834454536437988</v>
      </c>
      <c r="G179" s="72">
        <f>[5]!S_VAL_MV(B179,$D$5)/100000000</f>
        <v>38.894399999999997</v>
      </c>
      <c r="H179" s="76">
        <f>[5]!s_pq_pctchange(B179,$F$5,$G$5)</f>
        <v>0.17064846416383617</v>
      </c>
    </row>
    <row r="180" spans="1:8">
      <c r="A180" s="169"/>
      <c r="B180" s="109" t="s">
        <v>317</v>
      </c>
      <c r="C180" s="71" t="str">
        <f>[5]!S_INFO_NAME(B180)</f>
        <v>理邦仪器</v>
      </c>
      <c r="D180" s="76">
        <f>[5]!s_pq_pctchange(B180,$B$5,$D$5)</f>
        <v>-1.7937219730941867</v>
      </c>
      <c r="E180" s="72">
        <f>[5]!S_VAL_PE_TTM(B180,$D$5)</f>
        <v>145.53102111816406</v>
      </c>
      <c r="F180" s="72">
        <f ca="1">[5]!S_VAL_PB(B180,$E$5,1)</f>
        <v>3.6340677738189697</v>
      </c>
      <c r="G180" s="72">
        <f>[5]!S_VAL_MV(B180,$D$5)/100000000</f>
        <v>42.704999999999998</v>
      </c>
      <c r="H180" s="76">
        <f>[5]!s_pq_pctchange(B180,$F$5,$G$5)</f>
        <v>-8.1060889054912266</v>
      </c>
    </row>
    <row r="181" spans="1:8">
      <c r="A181" s="169"/>
      <c r="B181" s="109" t="s">
        <v>318</v>
      </c>
      <c r="C181" s="71" t="str">
        <f>[5]!S_INFO_NAME(B181)</f>
        <v>迪安诊断</v>
      </c>
      <c r="D181" s="76">
        <f>[5]!s_pq_pctchange(B181,$B$5,$D$5)</f>
        <v>3.2150512026672962</v>
      </c>
      <c r="E181" s="72">
        <f>[5]!S_VAL_PE_TTM(B181,$D$5)</f>
        <v>86.22821044921875</v>
      </c>
      <c r="F181" s="72">
        <f ca="1">[5]!S_VAL_PB(B181,$E$5,1)</f>
        <v>15.451443672180176</v>
      </c>
      <c r="G181" s="72">
        <f>[5]!S_VAL_MV(B181,$D$5)/100000000</f>
        <v>89.102371415200011</v>
      </c>
      <c r="H181" s="76">
        <f>[5]!s_pq_pctchange(B181,$F$5,$G$5)</f>
        <v>-5.0647249190938437</v>
      </c>
    </row>
    <row r="182" spans="1:8">
      <c r="A182" s="169"/>
      <c r="B182" s="109" t="s">
        <v>319</v>
      </c>
      <c r="C182" s="71" t="str">
        <f>[5]!S_INFO_NAME(B182)</f>
        <v>宝莱特</v>
      </c>
      <c r="D182" s="76">
        <f>[5]!s_pq_pctchange(B182,$B$5,$D$5)</f>
        <v>11.818980667838307</v>
      </c>
      <c r="E182" s="72">
        <f>[5]!S_VAL_PE_TTM(B182,$D$5)</f>
        <v>132.58293151855469</v>
      </c>
      <c r="F182" s="72">
        <f ca="1">[5]!S_VAL_PB(B182,$E$5,1)</f>
        <v>9.6608200073242187</v>
      </c>
      <c r="G182" s="72">
        <f>[5]!S_VAL_MV(B182,$D$5)/100000000</f>
        <v>37.179395999999997</v>
      </c>
      <c r="H182" s="76">
        <f>[5]!s_pq_pctchange(B182,$F$5,$G$5)</f>
        <v>-11.66347992351816</v>
      </c>
    </row>
    <row r="183" spans="1:8">
      <c r="A183" s="169"/>
      <c r="B183" s="109" t="s">
        <v>320</v>
      </c>
      <c r="C183" s="71" t="str">
        <f>[5]!S_INFO_NAME(B183)</f>
        <v>和佳股份</v>
      </c>
      <c r="D183" s="76">
        <f>[5]!s_pq_pctchange(B183,$B$5,$D$5)</f>
        <v>3.7816931671680099</v>
      </c>
      <c r="E183" s="72">
        <f>[5]!S_VAL_PE_TTM(B183,$D$5)</f>
        <v>67.964263916015625</v>
      </c>
      <c r="F183" s="72">
        <f ca="1">[5]!S_VAL_PB(B183,$E$5,1)</f>
        <v>13.362916946411133</v>
      </c>
      <c r="G183" s="72">
        <f>[5]!S_VAL_MV(B183,$D$5)/100000000</f>
        <v>138.15526725000001</v>
      </c>
      <c r="H183" s="76">
        <f>[5]!s_pq_pctchange(B183,$F$5,$G$5)</f>
        <v>-6.1231884057971087</v>
      </c>
    </row>
    <row r="184" spans="1:8">
      <c r="A184" s="169"/>
      <c r="B184" s="109" t="s">
        <v>321</v>
      </c>
      <c r="C184" s="71" t="str">
        <f>[5]!S_INFO_NAME(B184)</f>
        <v>三诺生物</v>
      </c>
      <c r="D184" s="76">
        <f>[5]!s_pq_pctchange(B184,$B$5,$D$5)</f>
        <v>6.1153750928447659</v>
      </c>
      <c r="E184" s="72">
        <f>[5]!S_VAL_PE_TTM(B184,$D$5)</f>
        <v>48.474189758300781</v>
      </c>
      <c r="F184" s="72">
        <f ca="1">[5]!S_VAL_PB(B184,$E$5,1)</f>
        <v>8.8033161163330078</v>
      </c>
      <c r="G184" s="72">
        <f>[5]!S_VAL_MV(B184,$D$5)/100000000</f>
        <v>85.4902704</v>
      </c>
      <c r="H184" s="76">
        <f>[5]!s_pq_pctchange(B184,$F$5,$G$5)</f>
        <v>9.3362972372181829</v>
      </c>
    </row>
    <row r="185" spans="1:8">
      <c r="A185" s="169"/>
      <c r="B185" s="109" t="s">
        <v>322</v>
      </c>
      <c r="C185" s="71" t="str">
        <f>[5]!S_INFO_NAME(B185)</f>
        <v>戴维医疗</v>
      </c>
      <c r="D185" s="76">
        <f>[5]!s_pq_pctchange(B185,$B$5,$D$5)</f>
        <v>6.6864155734236208</v>
      </c>
      <c r="E185" s="72">
        <f>[5]!S_VAL_PE_TTM(B185,$D$5)</f>
        <v>73.299339294433594</v>
      </c>
      <c r="F185" s="72">
        <f ca="1">[5]!S_VAL_PB(B185,$E$5,1)</f>
        <v>6.4212884902954102</v>
      </c>
      <c r="G185" s="72">
        <f>[5]!S_VAL_MV(B185,$D$5)/100000000</f>
        <v>40.335999999999999</v>
      </c>
      <c r="H185" s="76">
        <f>[5]!s_pq_pctchange(B185,$F$5,$G$5)</f>
        <v>-19.472315124489036</v>
      </c>
    </row>
    <row r="186" spans="1:8">
      <c r="A186" s="169"/>
      <c r="B186" s="109" t="s">
        <v>323</v>
      </c>
      <c r="C186" s="71" t="str">
        <f>[5]!S_INFO_NAME(B186)</f>
        <v>凯利泰</v>
      </c>
      <c r="D186" s="76">
        <f>[5]!s_pq_pctchange(B186,$B$5,$D$5)</f>
        <v>0</v>
      </c>
      <c r="E186" s="72">
        <f>[5]!S_VAL_PE_TTM(B186,$D$5)</f>
        <v>74.042388916015625</v>
      </c>
      <c r="F186" s="72">
        <f ca="1">[5]!S_VAL_PB(B186,$E$5,1)</f>
        <v>10.416460990905762</v>
      </c>
      <c r="G186" s="72">
        <f>[5]!S_VAL_MV(B186,$D$5)/100000000</f>
        <v>53.016621386399997</v>
      </c>
      <c r="H186" s="76">
        <f>[5]!s_pq_pctchange(B186,$F$5,$G$5)</f>
        <v>-1.89657967255632</v>
      </c>
    </row>
    <row r="187" spans="1:8">
      <c r="A187" s="169"/>
      <c r="B187" s="109" t="s">
        <v>324</v>
      </c>
      <c r="C187" s="71" t="str">
        <f>[5]!S_INFO_NAME(B187)</f>
        <v>华润万东</v>
      </c>
      <c r="D187" s="76">
        <f>[5]!s_pq_pctchange(B187,$B$5,$D$5)</f>
        <v>0</v>
      </c>
      <c r="E187" s="72">
        <f>[5]!S_VAL_PE_TTM(B187,$D$5)</f>
        <v>77.34088134765625</v>
      </c>
      <c r="F187" s="72">
        <f ca="1">[5]!S_VAL_PB(B187,$E$5,1)</f>
        <v>4.3416314125061035</v>
      </c>
      <c r="G187" s="72">
        <f>[5]!S_VAL_MV(B187,$D$5)/100000000</f>
        <v>28.896075</v>
      </c>
      <c r="H187" s="76">
        <f>[5]!s_pq_pctchange(B187,$F$5,$G$5)</f>
        <v>-9.6204766107678701</v>
      </c>
    </row>
    <row r="188" spans="1:8">
      <c r="A188" s="169"/>
      <c r="B188" s="109" t="s">
        <v>325</v>
      </c>
      <c r="C188" s="71" t="str">
        <f>[5]!S_INFO_NAME(B188)</f>
        <v>山东药玻</v>
      </c>
      <c r="D188" s="76">
        <f>[5]!s_pq_pctchange(B188,$B$5,$D$5)</f>
        <v>4.1341653666146616</v>
      </c>
      <c r="E188" s="72">
        <f>[5]!S_VAL_PE_TTM(B188,$D$5)</f>
        <v>28.055830001831055</v>
      </c>
      <c r="F188" s="72">
        <f ca="1">[5]!S_VAL_PB(B188,$E$5,1)</f>
        <v>1.6926373243331909</v>
      </c>
      <c r="G188" s="72">
        <f>[5]!S_VAL_MV(B188,$D$5)/100000000</f>
        <v>34.3602448185</v>
      </c>
      <c r="H188" s="76">
        <f>[5]!s_pq_pctchange(B188,$F$5,$G$5)</f>
        <v>-0.59642147117296984</v>
      </c>
    </row>
    <row r="189" spans="1:8">
      <c r="A189" s="170"/>
      <c r="B189" s="109" t="s">
        <v>326</v>
      </c>
      <c r="C189" s="71" t="str">
        <f>[5]!S_INFO_NAME(B189)</f>
        <v>新华医疗</v>
      </c>
      <c r="D189" s="76">
        <f>[5]!s_pq_pctchange(B189,$B$5,$D$5)</f>
        <v>5.1586125111176884</v>
      </c>
      <c r="E189" s="72">
        <f>[5]!S_VAL_PE_TTM(B189,$D$5)</f>
        <v>50.391658782958984</v>
      </c>
      <c r="F189" s="72">
        <f ca="1">[5]!S_VAL_PB(B189,$E$5,1)</f>
        <v>5.8436317443847656</v>
      </c>
      <c r="G189" s="72">
        <f>[5]!S_VAL_MV(B189,$D$5)/100000000</f>
        <v>141.01014365159998</v>
      </c>
      <c r="H189" s="76">
        <f>[5]!s_pq_pctchange(B189,$F$5,$G$5)</f>
        <v>13.324687955908576</v>
      </c>
    </row>
    <row r="190" spans="1:8">
      <c r="A190" s="168" t="s">
        <v>334</v>
      </c>
      <c r="B190" s="109" t="s">
        <v>329</v>
      </c>
      <c r="C190" s="71" t="str">
        <f>[5]!S_INFO_NAME(B190)</f>
        <v>海虹控股</v>
      </c>
      <c r="D190" s="76">
        <f>[5]!s_pq_pctchange(B190,$B$5,$D$5)</f>
        <v>6.3953488372092915</v>
      </c>
      <c r="E190" s="72">
        <f>[5]!S_VAL_PE_TTM(B190,$D$5)</f>
        <v>1424.2958984375</v>
      </c>
      <c r="F190" s="72">
        <f ca="1">[5]!S_VAL_PB(B190,$E$5,1)</f>
        <v>17.020589828491211</v>
      </c>
      <c r="G190" s="72">
        <f>[5]!S_VAL_MV(B190,$D$5)/100000000</f>
        <v>213.82980233160001</v>
      </c>
      <c r="H190" s="76">
        <f>[5]!s_pq_pctchange(B190,$F$5,$G$5)</f>
        <v>-11.814345991561181</v>
      </c>
    </row>
    <row r="191" spans="1:8">
      <c r="A191" s="169"/>
      <c r="B191" s="109" t="s">
        <v>328</v>
      </c>
      <c r="C191" s="71" t="str">
        <f>[5]!S_INFO_NAME(B191)</f>
        <v>爱尔眼科</v>
      </c>
      <c r="D191" s="76">
        <f>[5]!s_pq_pctchange(B191,$B$5,$D$5)</f>
        <v>1.0227272727272974</v>
      </c>
      <c r="E191" s="72">
        <f>[5]!S_VAL_PE_TTM(B191,$D$5)</f>
        <v>65.611076354980469</v>
      </c>
      <c r="F191" s="72">
        <f ca="1">[5]!S_VAL_PB(B191,$E$5,1)</f>
        <v>10.460693359375</v>
      </c>
      <c r="G191" s="72">
        <f>[5]!S_VAL_MV(B191,$D$5)/100000000</f>
        <v>174.27781427069999</v>
      </c>
      <c r="H191" s="76">
        <f>[5]!s_pq_pctchange(B191,$F$5,$G$5)</f>
        <v>-3.2248062015503787</v>
      </c>
    </row>
    <row r="192" spans="1:8">
      <c r="A192" s="169"/>
      <c r="B192" s="109" t="s">
        <v>330</v>
      </c>
      <c r="C192" s="71" t="str">
        <f>[5]!S_INFO_NAME(B192)</f>
        <v>泰格医药</v>
      </c>
      <c r="D192" s="76">
        <f>[5]!s_pq_pctchange(B192,$B$5,$D$5)</f>
        <v>0.74882995319813794</v>
      </c>
      <c r="E192" s="72">
        <f>[5]!S_VAL_PE_TTM(B192,$D$5)</f>
        <v>67.606605529785156</v>
      </c>
      <c r="F192" s="72">
        <f ca="1">[5]!S_VAL_PB(B192,$E$5,1)</f>
        <v>9.2706623077392578</v>
      </c>
      <c r="G192" s="72">
        <f>[5]!S_VAL_MV(B192,$D$5)/100000000</f>
        <v>68.971440000000001</v>
      </c>
      <c r="H192" s="76">
        <f>[5]!s_pq_pctchange(B192,$F$5,$G$5)</f>
        <v>-4.1446872645063859</v>
      </c>
    </row>
    <row r="193" spans="1:8">
      <c r="A193" s="169"/>
      <c r="B193" s="109" t="s">
        <v>331</v>
      </c>
      <c r="C193" s="71" t="str">
        <f>[5]!S_INFO_NAME(B193)</f>
        <v>通策医疗</v>
      </c>
      <c r="D193" s="76">
        <f>[5]!s_pq_pctchange(B193,$B$5,$D$5)</f>
        <v>0.73896978917626921</v>
      </c>
      <c r="E193" s="72">
        <f>[5]!S_VAL_PE_TTM(B193,$D$5)</f>
        <v>72.306175231933594</v>
      </c>
      <c r="F193" s="72">
        <f ca="1">[5]!S_VAL_PB(B193,$E$5,1)</f>
        <v>14.305886268615723</v>
      </c>
      <c r="G193" s="72">
        <f>[5]!S_VAL_MV(B193,$D$5)/100000000</f>
        <v>74.308319999999995</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541" activePane="bottomRight" state="frozen"/>
      <selection pane="topRight" activeCell="I1" sqref="I1"/>
      <selection pane="bottomLeft" activeCell="A5" sqref="A5"/>
      <selection pane="bottomRight" activeCell="Q594" sqref="Q594:Q601"/>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432</v>
      </c>
      <c r="I3" s="46" t="s">
        <v>452</v>
      </c>
      <c r="J3" s="46" t="s">
        <v>432</v>
      </c>
      <c r="K3" s="46" t="s">
        <v>451</v>
      </c>
      <c r="L3" s="46" t="s">
        <v>432</v>
      </c>
      <c r="M3" s="46" t="s">
        <v>449</v>
      </c>
      <c r="N3" s="46" t="s">
        <v>432</v>
      </c>
      <c r="O3" s="46" t="s">
        <v>450</v>
      </c>
      <c r="P3" s="46" t="s">
        <v>432</v>
      </c>
      <c r="Q3" s="46" t="s">
        <v>448</v>
      </c>
    </row>
    <row r="4" spans="1:17">
      <c r="H4" s="40" t="s">
        <v>437</v>
      </c>
      <c r="I4" s="40" t="s">
        <v>438</v>
      </c>
      <c r="J4" s="40" t="s">
        <v>437</v>
      </c>
      <c r="K4" s="40" t="s">
        <v>438</v>
      </c>
      <c r="L4" s="40" t="s">
        <v>437</v>
      </c>
      <c r="M4" s="40" t="s">
        <v>438</v>
      </c>
      <c r="N4" s="40" t="s">
        <v>437</v>
      </c>
      <c r="O4" s="40" t="s">
        <v>438</v>
      </c>
      <c r="P4" s="40" t="s">
        <v>437</v>
      </c>
      <c r="Q4" s="40" t="s">
        <v>438</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111">
        <v>41869</v>
      </c>
      <c r="I602" s="112">
        <v>158</v>
      </c>
      <c r="J602" s="134">
        <v>41869</v>
      </c>
      <c r="K602" s="112">
        <v>70</v>
      </c>
      <c r="L602" s="111">
        <v>41869</v>
      </c>
      <c r="M602" s="112">
        <v>140</v>
      </c>
      <c r="N602" s="111">
        <v>41869</v>
      </c>
      <c r="O602" s="112">
        <v>100</v>
      </c>
      <c r="P602" s="111">
        <v>41869</v>
      </c>
      <c r="Q602" s="112">
        <v>28</v>
      </c>
    </row>
    <row r="603" spans="8:17">
      <c r="H603" s="111">
        <v>41870</v>
      </c>
      <c r="I603" s="112">
        <v>158</v>
      </c>
      <c r="J603" s="134">
        <v>41870</v>
      </c>
      <c r="K603" s="112">
        <v>70</v>
      </c>
      <c r="L603" s="111">
        <v>41870</v>
      </c>
      <c r="M603" s="112">
        <v>140</v>
      </c>
      <c r="N603" s="111">
        <v>41870</v>
      </c>
      <c r="O603" s="112">
        <v>100</v>
      </c>
      <c r="P603" s="111">
        <v>41870</v>
      </c>
      <c r="Q603" s="112">
        <v>28</v>
      </c>
    </row>
    <row r="604" spans="8:17">
      <c r="H604" s="111">
        <v>41871</v>
      </c>
      <c r="I604" s="112">
        <v>158</v>
      </c>
      <c r="J604" s="134">
        <v>41871</v>
      </c>
      <c r="K604" s="112">
        <v>70</v>
      </c>
      <c r="L604" s="111">
        <v>41871</v>
      </c>
      <c r="M604" s="112">
        <v>140</v>
      </c>
      <c r="N604" s="111">
        <v>41871</v>
      </c>
      <c r="O604" s="112">
        <v>100</v>
      </c>
      <c r="P604" s="111">
        <v>41871</v>
      </c>
      <c r="Q604" s="112">
        <v>28</v>
      </c>
    </row>
    <row r="605" spans="8:17">
      <c r="H605" s="111">
        <v>41872</v>
      </c>
      <c r="I605" s="112">
        <v>158</v>
      </c>
      <c r="J605" s="134">
        <v>41872</v>
      </c>
      <c r="K605" s="112">
        <v>68</v>
      </c>
      <c r="L605" s="111">
        <v>41872</v>
      </c>
      <c r="M605" s="112">
        <v>140</v>
      </c>
      <c r="N605" s="111">
        <v>41872</v>
      </c>
      <c r="O605" s="112">
        <v>95</v>
      </c>
      <c r="P605" s="111">
        <v>41872</v>
      </c>
      <c r="Q605" s="112">
        <v>28</v>
      </c>
    </row>
    <row r="606" spans="8:17">
      <c r="H606" s="111">
        <v>41873</v>
      </c>
      <c r="I606" s="112">
        <v>158</v>
      </c>
      <c r="J606" s="134">
        <v>41873</v>
      </c>
      <c r="K606" s="112">
        <v>68</v>
      </c>
      <c r="L606" s="111">
        <v>41873</v>
      </c>
      <c r="M606" s="112">
        <v>140</v>
      </c>
      <c r="N606" s="111">
        <v>41873</v>
      </c>
      <c r="O606" s="112">
        <v>95</v>
      </c>
      <c r="P606" s="111">
        <v>41873</v>
      </c>
      <c r="Q606" s="112">
        <v>28</v>
      </c>
    </row>
    <row r="607" spans="8:17">
      <c r="H607" s="111">
        <v>41876</v>
      </c>
      <c r="I607" s="112">
        <v>158</v>
      </c>
      <c r="J607" s="134">
        <v>41876</v>
      </c>
      <c r="K607" s="112">
        <v>68</v>
      </c>
      <c r="L607" s="111">
        <v>41876</v>
      </c>
      <c r="M607" s="112">
        <v>140</v>
      </c>
      <c r="N607" s="111">
        <v>41876</v>
      </c>
      <c r="O607" s="112">
        <v>95</v>
      </c>
      <c r="P607" s="111">
        <v>41876</v>
      </c>
      <c r="Q607" s="112">
        <v>28</v>
      </c>
    </row>
    <row r="608" spans="8:17">
      <c r="H608" s="111">
        <v>41877</v>
      </c>
      <c r="I608" s="112">
        <v>158</v>
      </c>
      <c r="J608" s="134">
        <v>41877</v>
      </c>
      <c r="K608" s="112">
        <v>68</v>
      </c>
      <c r="L608" s="111">
        <v>41877</v>
      </c>
      <c r="M608" s="112">
        <v>155</v>
      </c>
      <c r="N608" s="111">
        <v>41877</v>
      </c>
      <c r="O608" s="112">
        <v>95</v>
      </c>
      <c r="P608" s="111">
        <v>41877</v>
      </c>
      <c r="Q608" s="112">
        <v>28</v>
      </c>
    </row>
    <row r="609" spans="8:17">
      <c r="H609" s="111">
        <v>41878</v>
      </c>
      <c r="I609" s="112">
        <v>158</v>
      </c>
      <c r="J609" s="134">
        <v>41878</v>
      </c>
      <c r="K609" s="112">
        <v>68</v>
      </c>
      <c r="L609" s="111">
        <v>41878</v>
      </c>
      <c r="M609" s="112">
        <v>155</v>
      </c>
      <c r="N609" s="111">
        <v>41878</v>
      </c>
      <c r="O609" s="112">
        <v>95</v>
      </c>
      <c r="P609" s="111">
        <v>41878</v>
      </c>
      <c r="Q609" s="112">
        <v>28</v>
      </c>
    </row>
    <row r="610" spans="8:17">
      <c r="H610" s="111">
        <v>41879</v>
      </c>
      <c r="I610" s="112">
        <v>158</v>
      </c>
      <c r="J610" s="134">
        <v>41879</v>
      </c>
      <c r="K610" s="112">
        <v>68</v>
      </c>
      <c r="L610" s="111">
        <v>41879</v>
      </c>
      <c r="M610" s="112">
        <v>155</v>
      </c>
      <c r="N610" s="111">
        <v>41879</v>
      </c>
      <c r="O610" s="112">
        <v>95</v>
      </c>
      <c r="P610" s="111">
        <v>41879</v>
      </c>
      <c r="Q610" s="112">
        <v>28</v>
      </c>
    </row>
    <row r="611" spans="8:17">
      <c r="H611" s="111">
        <v>41880</v>
      </c>
      <c r="I611" s="112">
        <v>158</v>
      </c>
      <c r="J611" s="134">
        <v>41880</v>
      </c>
      <c r="K611" s="112">
        <v>68</v>
      </c>
      <c r="L611" s="111">
        <v>41880</v>
      </c>
      <c r="M611" s="112">
        <v>155</v>
      </c>
      <c r="N611" s="111">
        <v>41880</v>
      </c>
      <c r="O611" s="112">
        <v>95</v>
      </c>
      <c r="P611" s="111">
        <v>41880</v>
      </c>
      <c r="Q611" s="112">
        <v>28</v>
      </c>
    </row>
    <row r="612" spans="8:17">
      <c r="H612" s="111">
        <v>41883</v>
      </c>
      <c r="I612" s="112">
        <v>158</v>
      </c>
      <c r="J612" s="134">
        <v>41883</v>
      </c>
      <c r="K612" s="112">
        <v>68</v>
      </c>
      <c r="L612" s="111">
        <v>41883</v>
      </c>
      <c r="M612" s="112">
        <v>155</v>
      </c>
      <c r="N612" s="111">
        <v>41883</v>
      </c>
      <c r="O612" s="112">
        <v>95</v>
      </c>
      <c r="P612" s="111">
        <v>41883</v>
      </c>
      <c r="Q612" s="112">
        <v>28</v>
      </c>
    </row>
    <row r="613" spans="8:17">
      <c r="H613" s="111">
        <v>41884</v>
      </c>
      <c r="I613" s="112">
        <v>158</v>
      </c>
      <c r="J613" s="134">
        <v>41884</v>
      </c>
      <c r="K613" s="112">
        <v>68</v>
      </c>
      <c r="L613" s="111">
        <v>41884</v>
      </c>
      <c r="M613" s="112">
        <v>155</v>
      </c>
      <c r="N613" s="111">
        <v>41884</v>
      </c>
      <c r="O613" s="112">
        <v>95</v>
      </c>
      <c r="P613" s="111">
        <v>41884</v>
      </c>
      <c r="Q613" s="112">
        <v>28</v>
      </c>
    </row>
    <row r="614" spans="8:17">
      <c r="H614" s="111">
        <v>41885</v>
      </c>
      <c r="I614" s="112">
        <v>155</v>
      </c>
      <c r="J614" s="134">
        <v>41885</v>
      </c>
      <c r="K614" s="112">
        <v>65</v>
      </c>
      <c r="L614" s="111">
        <v>41885</v>
      </c>
      <c r="M614" s="112">
        <v>155</v>
      </c>
      <c r="N614" s="111">
        <v>41885</v>
      </c>
      <c r="O614" s="112">
        <v>95</v>
      </c>
      <c r="P614" s="111">
        <v>41885</v>
      </c>
      <c r="Q614" s="112">
        <v>28</v>
      </c>
    </row>
    <row r="615" spans="8:17">
      <c r="H615" s="111">
        <v>41886</v>
      </c>
      <c r="I615" s="112">
        <v>155</v>
      </c>
      <c r="J615" s="134">
        <v>41886</v>
      </c>
      <c r="K615" s="112">
        <v>65</v>
      </c>
      <c r="L615" s="111">
        <v>41886</v>
      </c>
      <c r="M615" s="112">
        <v>155</v>
      </c>
      <c r="N615" s="111">
        <v>41886</v>
      </c>
      <c r="O615" s="112">
        <v>95</v>
      </c>
      <c r="P615" s="111">
        <v>41886</v>
      </c>
      <c r="Q615" s="112">
        <v>28</v>
      </c>
    </row>
    <row r="616" spans="8:17">
      <c r="H616" s="111">
        <v>41887</v>
      </c>
      <c r="I616" s="112">
        <v>155</v>
      </c>
      <c r="J616" s="134">
        <v>41887</v>
      </c>
      <c r="K616" s="112">
        <v>65</v>
      </c>
      <c r="L616" s="111">
        <v>41887</v>
      </c>
      <c r="M616" s="112">
        <v>155</v>
      </c>
      <c r="N616" s="111">
        <v>41887</v>
      </c>
      <c r="O616" s="112">
        <v>95</v>
      </c>
      <c r="P616" s="111">
        <v>41887</v>
      </c>
      <c r="Q616" s="112">
        <v>28</v>
      </c>
    </row>
    <row r="617" spans="8:17">
      <c r="H617" s="111"/>
      <c r="I617" s="112"/>
      <c r="J617" s="112"/>
    </row>
    <row r="618" spans="8:17">
      <c r="H618" s="111"/>
      <c r="I618" s="112"/>
      <c r="J618" s="112"/>
    </row>
    <row r="619" spans="8:17">
      <c r="H619" s="111"/>
      <c r="I619" s="112"/>
      <c r="J619" s="112"/>
    </row>
    <row r="620" spans="8:17">
      <c r="H620" s="111"/>
      <c r="I620" s="112"/>
      <c r="J620" s="112"/>
    </row>
    <row r="621" spans="8:17">
      <c r="H621" s="111"/>
      <c r="I621" s="112"/>
      <c r="J621" s="112"/>
    </row>
    <row r="622" spans="8:17">
      <c r="H622" s="111"/>
      <c r="I622" s="112"/>
      <c r="J622" s="112"/>
    </row>
    <row r="623" spans="8:17">
      <c r="H623" s="111"/>
      <c r="I623" s="112"/>
      <c r="J623" s="112"/>
    </row>
    <row r="624" spans="8:17">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93" priority="37" stopIfTrue="1">
      <formula>AND(H4&gt;0,H5&gt;0)</formula>
    </cfRule>
    <cfRule type="expression" dxfId="92" priority="38" stopIfTrue="1">
      <formula>AND(H4&gt;0,H5="")</formula>
    </cfRule>
  </conditionalFormatting>
  <conditionalFormatting sqref="I4">
    <cfRule type="expression" dxfId="91" priority="41" stopIfTrue="1">
      <formula>AND(I4&gt;0,#REF!&gt;0)</formula>
    </cfRule>
    <cfRule type="expression" dxfId="90" priority="42" stopIfTrue="1">
      <formula>AND(I4&gt;0,#REF!="")</formula>
    </cfRule>
  </conditionalFormatting>
  <conditionalFormatting sqref="H110:H491">
    <cfRule type="expression" dxfId="89" priority="33" stopIfTrue="1">
      <formula>AND(H110&gt;0,H111&gt;0)</formula>
    </cfRule>
    <cfRule type="expression" dxfId="88" priority="34" stopIfTrue="1">
      <formula>AND(H110&gt;0,H111="")</formula>
    </cfRule>
  </conditionalFormatting>
  <conditionalFormatting sqref="N4:Q4">
    <cfRule type="expression" dxfId="87" priority="31" stopIfTrue="1">
      <formula>AND(N4&gt;0,N5&gt;0)</formula>
    </cfRule>
    <cfRule type="expression" dxfId="86" priority="32" stopIfTrue="1">
      <formula>AND(N4&gt;0,N5="")</formula>
    </cfRule>
  </conditionalFormatting>
  <conditionalFormatting sqref="J5:J491">
    <cfRule type="expression" dxfId="85" priority="29" stopIfTrue="1">
      <formula>AND(J5&gt;0,J6&gt;0)</formula>
    </cfRule>
    <cfRule type="expression" dxfId="84" priority="30" stopIfTrue="1">
      <formula>AND(J5&gt;0,J6="")</formula>
    </cfRule>
  </conditionalFormatting>
  <conditionalFormatting sqref="L5:L491">
    <cfRule type="expression" dxfId="83" priority="27" stopIfTrue="1">
      <formula>AND(L5&gt;0,L6&gt;0)</formula>
    </cfRule>
    <cfRule type="expression" dxfId="82" priority="28" stopIfTrue="1">
      <formula>AND(L5&gt;0,L6="")</formula>
    </cfRule>
  </conditionalFormatting>
  <conditionalFormatting sqref="N5:N491">
    <cfRule type="expression" dxfId="81" priority="25" stopIfTrue="1">
      <formula>AND(N5&gt;0,N6&gt;0)</formula>
    </cfRule>
    <cfRule type="expression" dxfId="80" priority="26" stopIfTrue="1">
      <formula>AND(N5&gt;0,N6="")</formula>
    </cfRule>
  </conditionalFormatting>
  <conditionalFormatting sqref="H492:H518">
    <cfRule type="expression" dxfId="79" priority="23" stopIfTrue="1">
      <formula>AND(H492&gt;0,H493&gt;0)</formula>
    </cfRule>
    <cfRule type="expression" dxfId="78" priority="24" stopIfTrue="1">
      <formula>AND(H492&gt;0,H493="")</formula>
    </cfRule>
  </conditionalFormatting>
  <conditionalFormatting sqref="J492:J518">
    <cfRule type="expression" dxfId="77" priority="21" stopIfTrue="1">
      <formula>AND(J492&gt;0,J493&gt;0)</formula>
    </cfRule>
    <cfRule type="expression" dxfId="76" priority="22" stopIfTrue="1">
      <formula>AND(J492&gt;0,J493="")</formula>
    </cfRule>
  </conditionalFormatting>
  <conditionalFormatting sqref="P5:P518">
    <cfRule type="expression" dxfId="75" priority="19" stopIfTrue="1">
      <formula>AND(P5&gt;0,P6&gt;0)</formula>
    </cfRule>
    <cfRule type="expression" dxfId="74" priority="20" stopIfTrue="1">
      <formula>AND(P5&gt;0,P6="")</formula>
    </cfRule>
  </conditionalFormatting>
  <conditionalFormatting sqref="N492:N518">
    <cfRule type="expression" dxfId="73" priority="17" stopIfTrue="1">
      <formula>AND(N492&gt;0,N493&gt;0)</formula>
    </cfRule>
    <cfRule type="expression" dxfId="72" priority="18" stopIfTrue="1">
      <formula>AND(N492&gt;0,N493="")</formula>
    </cfRule>
  </conditionalFormatting>
  <conditionalFormatting sqref="H519:H528">
    <cfRule type="expression" dxfId="71" priority="15" stopIfTrue="1">
      <formula>AND(H519&gt;0,H520&gt;0)</formula>
    </cfRule>
    <cfRule type="expression" dxfId="70" priority="16" stopIfTrue="1">
      <formula>AND(H519&gt;0,H520="")</formula>
    </cfRule>
  </conditionalFormatting>
  <conditionalFormatting sqref="J519:J528">
    <cfRule type="expression" dxfId="69" priority="13" stopIfTrue="1">
      <formula>AND(J519&gt;0,J520&gt;0)</formula>
    </cfRule>
    <cfRule type="expression" dxfId="68" priority="14" stopIfTrue="1">
      <formula>AND(J519&gt;0,J520="")</formula>
    </cfRule>
  </conditionalFormatting>
  <conditionalFormatting sqref="H529:H535">
    <cfRule type="expression" dxfId="67" priority="11" stopIfTrue="1">
      <formula>AND(H529&gt;0,H530&gt;0)</formula>
    </cfRule>
    <cfRule type="expression" dxfId="66" priority="12" stopIfTrue="1">
      <formula>AND(H529&gt;0,H530="")</formula>
    </cfRule>
  </conditionalFormatting>
  <conditionalFormatting sqref="H536:H540">
    <cfRule type="expression" dxfId="65" priority="9" stopIfTrue="1">
      <formula>AND(H536&gt;0,H537&gt;0)</formula>
    </cfRule>
    <cfRule type="expression" dxfId="64" priority="10" stopIfTrue="1">
      <formula>AND(H536&gt;0,H537="")</formula>
    </cfRule>
  </conditionalFormatting>
  <conditionalFormatting sqref="H541:H553">
    <cfRule type="expression" dxfId="63" priority="7" stopIfTrue="1">
      <formula>AND(H541&gt;0,H542&gt;0)</formula>
    </cfRule>
    <cfRule type="expression" dxfId="62" priority="8" stopIfTrue="1">
      <formula>AND(H541&gt;0,H542="")</formula>
    </cfRule>
  </conditionalFormatting>
  <conditionalFormatting sqref="H554:H589">
    <cfRule type="expression" dxfId="61" priority="5" stopIfTrue="1">
      <formula>AND(H554&gt;0,H555&gt;0)</formula>
    </cfRule>
    <cfRule type="expression" dxfId="60" priority="6" stopIfTrue="1">
      <formula>AND(H554&gt;0,H555="")</formula>
    </cfRule>
  </conditionalFormatting>
  <conditionalFormatting sqref="H590:H593">
    <cfRule type="expression" dxfId="59" priority="3" stopIfTrue="1">
      <formula>AND(H590&gt;0,H591&gt;0)</formula>
    </cfRule>
    <cfRule type="expression" dxfId="58" priority="4" stopIfTrue="1">
      <formula>AND(H590&gt;0,H591="")</formula>
    </cfRule>
  </conditionalFormatting>
  <conditionalFormatting sqref="H594:H601">
    <cfRule type="expression" dxfId="57" priority="1" stopIfTrue="1">
      <formula>AND(H594&gt;0,H595&gt;0)</formula>
    </cfRule>
    <cfRule type="expression" dxfId="56" priority="2" stopIfTrue="1">
      <formula>AND(H594&gt;0,H595="")</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9" activePane="bottomRight" state="frozen"/>
      <selection pane="topRight" activeCell="I1" sqref="I1"/>
      <selection pane="bottomLeft" activeCell="A5" sqref="A5"/>
      <selection pane="bottomRight" activeCell="K66" sqref="K66"/>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432</v>
      </c>
      <c r="I3" s="45" t="s">
        <v>458</v>
      </c>
      <c r="J3" s="45" t="s">
        <v>432</v>
      </c>
      <c r="K3" s="45" t="s">
        <v>459</v>
      </c>
      <c r="L3" s="45" t="s">
        <v>432</v>
      </c>
      <c r="M3" s="45" t="s">
        <v>456</v>
      </c>
      <c r="N3" s="45" t="s">
        <v>432</v>
      </c>
      <c r="O3" s="45" t="s">
        <v>453</v>
      </c>
      <c r="P3" s="45" t="s">
        <v>432</v>
      </c>
      <c r="Q3" s="45" t="s">
        <v>457</v>
      </c>
      <c r="R3" s="45" t="s">
        <v>432</v>
      </c>
      <c r="S3" s="45" t="s">
        <v>455</v>
      </c>
      <c r="T3" s="45" t="s">
        <v>432</v>
      </c>
      <c r="U3" s="45" t="s">
        <v>454</v>
      </c>
      <c r="V3" s="84"/>
    </row>
    <row r="4" spans="1:22">
      <c r="H4" s="57" t="s">
        <v>437</v>
      </c>
      <c r="I4" s="40" t="s">
        <v>438</v>
      </c>
      <c r="J4" s="40" t="s">
        <v>437</v>
      </c>
      <c r="K4" s="40" t="s">
        <v>438</v>
      </c>
      <c r="L4" s="40" t="s">
        <v>437</v>
      </c>
      <c r="M4" s="40" t="s">
        <v>438</v>
      </c>
      <c r="N4" s="40" t="s">
        <v>437</v>
      </c>
      <c r="O4" s="40" t="s">
        <v>438</v>
      </c>
      <c r="P4" s="40" t="s">
        <v>437</v>
      </c>
      <c r="Q4" s="40" t="s">
        <v>438</v>
      </c>
      <c r="R4" s="40" t="s">
        <v>437</v>
      </c>
      <c r="S4" s="40" t="s">
        <v>438</v>
      </c>
      <c r="T4" s="40" t="s">
        <v>437</v>
      </c>
      <c r="U4" s="40" t="s">
        <v>438</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178">
        <v>41882</v>
      </c>
      <c r="K67" s="180">
        <v>1335</v>
      </c>
      <c r="L67" s="57"/>
      <c r="M67" s="84"/>
      <c r="N67" s="84"/>
      <c r="O67" s="84"/>
      <c r="P67" s="84"/>
      <c r="Q67" s="84"/>
      <c r="R67" s="84"/>
      <c r="S67" s="84"/>
      <c r="T67" s="84"/>
      <c r="U67" s="84"/>
      <c r="V67" s="84"/>
    </row>
    <row r="68" spans="8:22">
      <c r="H68" s="57">
        <v>41851</v>
      </c>
      <c r="I68" s="84">
        <v>810</v>
      </c>
      <c r="K68" s="57"/>
      <c r="L68" s="57"/>
      <c r="M68" s="84"/>
      <c r="N68" s="84"/>
      <c r="O68" s="84"/>
      <c r="P68" s="84"/>
      <c r="Q68" s="84"/>
      <c r="R68" s="84"/>
      <c r="S68" s="84"/>
      <c r="T68" s="84"/>
      <c r="U68" s="84"/>
      <c r="V68" s="84"/>
    </row>
    <row r="69" spans="8:22">
      <c r="H69" s="178">
        <v>41882</v>
      </c>
      <c r="I69" s="179">
        <v>810</v>
      </c>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7:K92">
    <cfRule type="expression" dxfId="55" priority="49" stopIfTrue="1">
      <formula>AND(K4&gt;0,K5&gt;0)</formula>
    </cfRule>
    <cfRule type="expression" dxfId="54" priority="50" stopIfTrue="1">
      <formula>AND(K4&gt;0,K5="")</formula>
    </cfRule>
  </conditionalFormatting>
  <conditionalFormatting sqref="H4:J4">
    <cfRule type="expression" dxfId="53" priority="23" stopIfTrue="1">
      <formula>AND(H4&gt;0,H5&gt;0)</formula>
    </cfRule>
    <cfRule type="expression" dxfId="52" priority="24" stopIfTrue="1">
      <formula>AND(H4&gt;0,H5="")</formula>
    </cfRule>
  </conditionalFormatting>
  <conditionalFormatting sqref="H4:H62">
    <cfRule type="expression" dxfId="51" priority="21" stopIfTrue="1">
      <formula>AND(H4&gt;0,H5&gt;0)</formula>
    </cfRule>
    <cfRule type="expression" dxfId="50" priority="22" stopIfTrue="1">
      <formula>AND(H4&gt;0,H5="")</formula>
    </cfRule>
  </conditionalFormatting>
  <conditionalFormatting sqref="J5:J62">
    <cfRule type="expression" dxfId="49" priority="19" stopIfTrue="1">
      <formula>AND(J5&gt;0,J6&gt;0)</formula>
    </cfRule>
    <cfRule type="expression" dxfId="48" priority="20" stopIfTrue="1">
      <formula>AND(J5&gt;0,J6="")</formula>
    </cfRule>
  </conditionalFormatting>
  <conditionalFormatting sqref="H63:H64">
    <cfRule type="expression" dxfId="47" priority="17" stopIfTrue="1">
      <formula>AND(H63&gt;0,H64&gt;0)</formula>
    </cfRule>
    <cfRule type="expression" dxfId="46" priority="18" stopIfTrue="1">
      <formula>AND(H63&gt;0,H64="")</formula>
    </cfRule>
  </conditionalFormatting>
  <conditionalFormatting sqref="H65">
    <cfRule type="expression" dxfId="45" priority="15" stopIfTrue="1">
      <formula>AND(H65&gt;0,H66&gt;0)</formula>
    </cfRule>
    <cfRule type="expression" dxfId="44" priority="16" stopIfTrue="1">
      <formula>AND(H65&gt;0,H66="")</formula>
    </cfRule>
  </conditionalFormatting>
  <conditionalFormatting sqref="J63">
    <cfRule type="expression" dxfId="43" priority="13" stopIfTrue="1">
      <formula>AND(J63&gt;0,J64&gt;0)</formula>
    </cfRule>
    <cfRule type="expression" dxfId="42" priority="14" stopIfTrue="1">
      <formula>AND(J63&gt;0,J64="")</formula>
    </cfRule>
  </conditionalFormatting>
  <conditionalFormatting sqref="J64">
    <cfRule type="expression" dxfId="41" priority="11" stopIfTrue="1">
      <formula>AND(J64&gt;0,J65&gt;0)</formula>
    </cfRule>
    <cfRule type="expression" dxfId="40" priority="12" stopIfTrue="1">
      <formula>AND(J64&gt;0,J65="")</formula>
    </cfRule>
  </conditionalFormatting>
  <conditionalFormatting sqref="H66">
    <cfRule type="expression" dxfId="39" priority="9" stopIfTrue="1">
      <formula>AND(H66&gt;0,H67&gt;0)</formula>
    </cfRule>
    <cfRule type="expression" dxfId="38" priority="10" stopIfTrue="1">
      <formula>AND(H66&gt;0,H67="")</formula>
    </cfRule>
  </conditionalFormatting>
  <conditionalFormatting sqref="J65">
    <cfRule type="expression" dxfId="37" priority="7" stopIfTrue="1">
      <formula>AND(J65&gt;0,J66&gt;0)</formula>
    </cfRule>
    <cfRule type="expression" dxfId="36" priority="8" stopIfTrue="1">
      <formula>AND(J65&gt;0,J66="")</formula>
    </cfRule>
  </conditionalFormatting>
  <conditionalFormatting sqref="H67">
    <cfRule type="expression" dxfId="35" priority="5" stopIfTrue="1">
      <formula>AND(H67&gt;0,H68&gt;0)</formula>
    </cfRule>
    <cfRule type="expression" dxfId="34" priority="6" stopIfTrue="1">
      <formula>AND(H67&gt;0,H68="")</formula>
    </cfRule>
  </conditionalFormatting>
  <conditionalFormatting sqref="H68">
    <cfRule type="expression" dxfId="33" priority="3" stopIfTrue="1">
      <formula>AND(H68&gt;0,H69&gt;0)</formula>
    </cfRule>
    <cfRule type="expression" dxfId="32" priority="4" stopIfTrue="1">
      <formula>AND(H68&gt;0,H69="")</formula>
    </cfRule>
  </conditionalFormatting>
  <conditionalFormatting sqref="J66">
    <cfRule type="expression" dxfId="31" priority="1" stopIfTrue="1">
      <formula>AND(J66&gt;0,J67&gt;0)</formula>
    </cfRule>
    <cfRule type="expression" dxfId="30" priority="2" stopIfTrue="1">
      <formula>AND(J66&gt;0,J67="")</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432</v>
      </c>
      <c r="I2" s="45" t="s">
        <v>461</v>
      </c>
      <c r="J2" s="45" t="s">
        <v>432</v>
      </c>
      <c r="K2" s="45" t="s">
        <v>462</v>
      </c>
      <c r="L2" s="45" t="s">
        <v>432</v>
      </c>
      <c r="M2" s="45" t="s">
        <v>460</v>
      </c>
      <c r="N2" s="45" t="s">
        <v>432</v>
      </c>
      <c r="O2" s="45" t="s">
        <v>463</v>
      </c>
    </row>
    <row r="3" spans="1:16">
      <c r="H3" s="69" t="s">
        <v>437</v>
      </c>
      <c r="I3" s="69" t="s">
        <v>438</v>
      </c>
      <c r="J3" s="69" t="s">
        <v>437</v>
      </c>
      <c r="K3" s="69" t="s">
        <v>438</v>
      </c>
      <c r="L3" s="69" t="s">
        <v>437</v>
      </c>
      <c r="M3" s="69" t="s">
        <v>438</v>
      </c>
      <c r="N3" s="69" t="s">
        <v>437</v>
      </c>
      <c r="O3" s="69" t="s">
        <v>438</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52"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432</v>
      </c>
      <c r="I2" s="147" t="s">
        <v>439</v>
      </c>
      <c r="J2" s="147" t="s">
        <v>432</v>
      </c>
      <c r="K2" s="147" t="s">
        <v>440</v>
      </c>
      <c r="L2" s="147" t="s">
        <v>432</v>
      </c>
      <c r="M2" s="147" t="s">
        <v>464</v>
      </c>
      <c r="N2" s="147" t="s">
        <v>432</v>
      </c>
      <c r="O2" s="147" t="s">
        <v>443</v>
      </c>
      <c r="P2" s="147" t="s">
        <v>432</v>
      </c>
      <c r="Q2" s="147" t="s">
        <v>442</v>
      </c>
      <c r="R2" s="147" t="s">
        <v>432</v>
      </c>
      <c r="S2" s="147" t="s">
        <v>436</v>
      </c>
      <c r="T2" s="147" t="s">
        <v>337</v>
      </c>
      <c r="U2" s="147" t="s">
        <v>381</v>
      </c>
      <c r="V2" s="147" t="s">
        <v>388</v>
      </c>
      <c r="W2" s="147" t="s">
        <v>392</v>
      </c>
      <c r="X2" s="147" t="s">
        <v>405</v>
      </c>
      <c r="Y2" s="147" t="s">
        <v>408</v>
      </c>
      <c r="Z2" s="147" t="s">
        <v>432</v>
      </c>
      <c r="AA2" s="147" t="s">
        <v>436</v>
      </c>
      <c r="AB2" s="147" t="s">
        <v>432</v>
      </c>
      <c r="AC2" s="147" t="s">
        <v>439</v>
      </c>
      <c r="AD2" s="147" t="s">
        <v>432</v>
      </c>
      <c r="AE2" s="147" t="s">
        <v>440</v>
      </c>
      <c r="AF2" s="147" t="s">
        <v>432</v>
      </c>
      <c r="AG2" s="147" t="s">
        <v>433</v>
      </c>
      <c r="AH2" s="147" t="s">
        <v>432</v>
      </c>
      <c r="AI2" s="147" t="s">
        <v>443</v>
      </c>
      <c r="AJ2" s="147" t="s">
        <v>432</v>
      </c>
      <c r="AK2" s="147" t="s">
        <v>442</v>
      </c>
      <c r="AL2" s="147" t="s">
        <v>388</v>
      </c>
      <c r="AM2" s="147" t="s">
        <v>389</v>
      </c>
      <c r="AN2" s="147" t="s">
        <v>432</v>
      </c>
      <c r="AO2" s="147" t="s">
        <v>445</v>
      </c>
      <c r="AP2" s="147" t="s">
        <v>432</v>
      </c>
      <c r="AQ2" s="147" t="s">
        <v>441</v>
      </c>
      <c r="AR2" s="147" t="s">
        <v>337</v>
      </c>
      <c r="AS2" s="147" t="s">
        <v>429</v>
      </c>
      <c r="AT2" s="147" t="s">
        <v>432</v>
      </c>
      <c r="AU2" s="147" t="s">
        <v>446</v>
      </c>
      <c r="AV2" s="147" t="s">
        <v>432</v>
      </c>
      <c r="AW2" s="147" t="s">
        <v>447</v>
      </c>
      <c r="AX2" s="147" t="s">
        <v>432</v>
      </c>
      <c r="AY2" s="147" t="s">
        <v>444</v>
      </c>
    </row>
    <row r="3" spans="1:51">
      <c r="H3" s="146" t="s">
        <v>437</v>
      </c>
      <c r="I3" s="146" t="s">
        <v>438</v>
      </c>
      <c r="J3" s="146" t="s">
        <v>437</v>
      </c>
      <c r="K3" s="146" t="s">
        <v>438</v>
      </c>
      <c r="L3" s="146" t="s">
        <v>437</v>
      </c>
      <c r="M3" s="146" t="s">
        <v>438</v>
      </c>
      <c r="N3" s="146" t="s">
        <v>437</v>
      </c>
      <c r="O3" s="146" t="s">
        <v>438</v>
      </c>
      <c r="P3" s="146" t="s">
        <v>437</v>
      </c>
      <c r="Q3" s="146" t="s">
        <v>438</v>
      </c>
      <c r="R3" s="146" t="s">
        <v>437</v>
      </c>
      <c r="S3" s="146" t="s">
        <v>438</v>
      </c>
      <c r="T3" s="146" t="s">
        <v>378</v>
      </c>
      <c r="U3" s="146" t="s">
        <v>379</v>
      </c>
      <c r="V3" s="146" t="s">
        <v>393</v>
      </c>
      <c r="W3" s="146" t="s">
        <v>394</v>
      </c>
      <c r="X3" s="146" t="s">
        <v>406</v>
      </c>
      <c r="Y3" s="146" t="s">
        <v>407</v>
      </c>
      <c r="Z3" s="146" t="s">
        <v>437</v>
      </c>
      <c r="AA3" s="146" t="s">
        <v>438</v>
      </c>
      <c r="AB3" s="146" t="s">
        <v>437</v>
      </c>
      <c r="AC3" s="146" t="s">
        <v>438</v>
      </c>
      <c r="AD3" s="146" t="s">
        <v>437</v>
      </c>
      <c r="AE3" s="146" t="s">
        <v>438</v>
      </c>
      <c r="AF3" s="146" t="s">
        <v>434</v>
      </c>
      <c r="AG3" s="146" t="s">
        <v>435</v>
      </c>
      <c r="AH3" s="146" t="s">
        <v>437</v>
      </c>
      <c r="AI3" s="146" t="s">
        <v>438</v>
      </c>
      <c r="AJ3" s="146" t="s">
        <v>437</v>
      </c>
      <c r="AK3" s="146" t="s">
        <v>438</v>
      </c>
      <c r="AL3" s="146" t="s">
        <v>390</v>
      </c>
      <c r="AM3" s="146" t="s">
        <v>391</v>
      </c>
      <c r="AN3" s="146" t="s">
        <v>437</v>
      </c>
      <c r="AO3" s="146" t="s">
        <v>438</v>
      </c>
      <c r="AP3" s="146" t="s">
        <v>437</v>
      </c>
      <c r="AQ3" s="146" t="s">
        <v>438</v>
      </c>
      <c r="AR3" s="146" t="s">
        <v>430</v>
      </c>
      <c r="AS3" s="146" t="s">
        <v>431</v>
      </c>
      <c r="AT3" s="146" t="s">
        <v>437</v>
      </c>
      <c r="AU3" s="146" t="s">
        <v>438</v>
      </c>
      <c r="AV3" s="146" t="s">
        <v>437</v>
      </c>
      <c r="AW3" s="146" t="s">
        <v>438</v>
      </c>
      <c r="AX3" s="146" t="s">
        <v>437</v>
      </c>
      <c r="AY3" s="146" t="s">
        <v>438</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380</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39"/>
      <c r="Q54" s="139"/>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39"/>
      <c r="AK54" s="139"/>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39"/>
      <c r="AY58" s="139"/>
    </row>
    <row r="59" spans="1:51">
      <c r="A59" s="140"/>
      <c r="H59" s="138"/>
      <c r="I59" s="139"/>
      <c r="J59" s="139"/>
      <c r="K59" s="139"/>
      <c r="L59" s="139"/>
      <c r="M59" s="139"/>
      <c r="N59" s="139"/>
      <c r="O59" s="139"/>
      <c r="P59" s="139"/>
      <c r="Q59" s="139"/>
      <c r="R59" s="139"/>
      <c r="S59" s="139"/>
      <c r="T59" s="139"/>
      <c r="U59" s="139"/>
      <c r="V59" s="139"/>
      <c r="W59" s="139"/>
      <c r="X59" s="139"/>
      <c r="Y59" s="139"/>
      <c r="Z59" s="139"/>
      <c r="AA59" s="139"/>
      <c r="AB59" s="138"/>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21"/>
  <sheetViews>
    <sheetView topLeftCell="A19" workbookViewId="0">
      <selection activeCell="A21" sqref="A21:XFD21"/>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409</v>
      </c>
    </row>
    <row r="5" spans="1:18" s="120" customFormat="1" ht="112.5" customHeight="1">
      <c r="A5" s="150" t="s">
        <v>410</v>
      </c>
    </row>
    <row r="6" spans="1:18" s="120" customFormat="1" ht="15" thickBot="1">
      <c r="A6" s="119" t="s">
        <v>411</v>
      </c>
    </row>
    <row r="7" spans="1:18" s="120" customFormat="1" ht="232.5" customHeight="1">
      <c r="A7" s="150" t="s">
        <v>412</v>
      </c>
    </row>
    <row r="8" spans="1:18" s="120" customFormat="1" ht="15" thickBot="1">
      <c r="A8" s="119" t="s">
        <v>413</v>
      </c>
      <c r="B8" s="121"/>
    </row>
    <row r="9" spans="1:18" s="120" customFormat="1" ht="189">
      <c r="A9" s="150" t="s">
        <v>414</v>
      </c>
    </row>
    <row r="10" spans="1:18" ht="15" thickBot="1">
      <c r="A10" s="119" t="s">
        <v>415</v>
      </c>
    </row>
    <row r="11" spans="1:18" ht="171" customHeight="1">
      <c r="A11" s="150" t="s">
        <v>416</v>
      </c>
    </row>
    <row r="12" spans="1:18" ht="15" thickBot="1">
      <c r="A12" s="119" t="s">
        <v>417</v>
      </c>
    </row>
    <row r="13" spans="1:18" ht="99" customHeight="1">
      <c r="A13" s="150" t="s">
        <v>418</v>
      </c>
    </row>
    <row r="14" spans="1:18" ht="15" thickBot="1">
      <c r="A14" s="119" t="s">
        <v>419</v>
      </c>
    </row>
    <row r="15" spans="1:18" ht="81">
      <c r="A15" s="150" t="s">
        <v>420</v>
      </c>
    </row>
    <row r="16" spans="1:18" ht="15" thickBot="1">
      <c r="A16" s="119" t="s">
        <v>421</v>
      </c>
    </row>
    <row r="17" spans="1:1" ht="81">
      <c r="A17" s="150" t="s">
        <v>422</v>
      </c>
    </row>
    <row r="18" spans="1:1" ht="15" thickBot="1">
      <c r="A18" s="119" t="s">
        <v>423</v>
      </c>
    </row>
    <row r="19" spans="1:1" ht="81">
      <c r="A19" s="150" t="s">
        <v>424</v>
      </c>
    </row>
    <row r="20" spans="1:1" ht="15" thickBot="1">
      <c r="A20" s="119" t="s">
        <v>425</v>
      </c>
    </row>
    <row r="21" spans="1:1" ht="121.5">
      <c r="A21" s="150" t="s">
        <v>426</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20"/>
  <sheetViews>
    <sheetView workbookViewId="0">
      <selection activeCell="A16" sqref="A16"/>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395</v>
      </c>
    </row>
    <row r="7" spans="1:14" s="150" customFormat="1" ht="13.5">
      <c r="A7" s="150" t="s">
        <v>427</v>
      </c>
    </row>
    <row r="8" spans="1:14" ht="15" thickBot="1">
      <c r="A8" s="119" t="s">
        <v>396</v>
      </c>
    </row>
    <row r="9" spans="1:14">
      <c r="A9" s="150" t="s">
        <v>397</v>
      </c>
    </row>
    <row r="10" spans="1:14" ht="15" thickBot="1">
      <c r="A10" s="119" t="s">
        <v>398</v>
      </c>
    </row>
    <row r="11" spans="1:14">
      <c r="A11" s="150" t="s">
        <v>427</v>
      </c>
    </row>
    <row r="12" spans="1:14" ht="15" thickBot="1">
      <c r="A12" s="119" t="s">
        <v>399</v>
      </c>
    </row>
    <row r="13" spans="1:14">
      <c r="A13" s="150" t="s">
        <v>427</v>
      </c>
    </row>
    <row r="14" spans="1:14" ht="15" thickBot="1">
      <c r="A14" s="119" t="s">
        <v>400</v>
      </c>
    </row>
    <row r="15" spans="1:14">
      <c r="A15" s="150" t="s">
        <v>428</v>
      </c>
    </row>
    <row r="16" spans="1:14" ht="15" thickBot="1">
      <c r="A16" s="119" t="s">
        <v>401</v>
      </c>
    </row>
    <row r="17" spans="1:1">
      <c r="A17" s="150" t="s">
        <v>402</v>
      </c>
    </row>
    <row r="18" spans="1:1" ht="15" thickBot="1">
      <c r="A18" s="119" t="s">
        <v>403</v>
      </c>
    </row>
    <row r="19" spans="1:1">
      <c r="A19" s="150" t="s">
        <v>404</v>
      </c>
    </row>
    <row r="20" spans="1:1">
      <c r="A20" s="150" t="s">
        <v>387</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2014-09-09T01:33:43Z</dcterms:modified>
</cp:coreProperties>
</file>