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calcMode="autoNoTable" iterate="1"/>
</workbook>
</file>

<file path=xl/calcChain.xml><?xml version="1.0" encoding="utf-8"?>
<calcChain xmlns="http://schemas.openxmlformats.org/spreadsheetml/2006/main">
  <c r="H7" i="1"/>
  <c r="B9" i="60"/>
  <c r="B15"/>
  <c r="C15"/>
  <c r="R1" i="61"/>
  <c r="C14" i="60"/>
  <c r="N1" i="61"/>
  <c r="C12" i="60"/>
  <c r="V1" i="61"/>
  <c r="AV1"/>
  <c r="AD1"/>
  <c r="AJ1"/>
  <c r="B11" i="60"/>
  <c r="AH1" i="61"/>
  <c r="AR1"/>
  <c r="H1"/>
  <c r="AB1"/>
  <c r="B7" i="60"/>
  <c r="AX1" i="61"/>
  <c r="C17" i="60"/>
  <c r="C8"/>
  <c r="AT1" i="61"/>
  <c r="C7" i="60"/>
  <c r="C11"/>
  <c r="B14"/>
  <c r="AN1" i="61"/>
  <c r="Z1"/>
  <c r="X1"/>
  <c r="B10" i="60"/>
  <c r="L1" i="61"/>
  <c r="T1"/>
  <c r="P1"/>
  <c r="B16" i="60"/>
  <c r="AP1" i="61"/>
  <c r="B12" i="60"/>
  <c r="B17"/>
  <c r="AL1" i="61"/>
  <c r="B8" i="60"/>
  <c r="C13"/>
  <c r="B13"/>
  <c r="C9"/>
  <c r="C10"/>
  <c r="J1" i="61"/>
  <c r="C16" i="60"/>
  <c r="AF1" i="61"/>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H156" l="1"/>
  <c r="F25"/>
  <c r="R46" i="49"/>
  <c r="C64" i="52"/>
  <c r="D153"/>
  <c r="C15"/>
  <c r="C7"/>
  <c r="E106"/>
  <c r="F149"/>
  <c r="C178"/>
  <c r="F44"/>
  <c r="E23"/>
  <c r="D129"/>
  <c r="N2" i="46"/>
  <c r="H119" i="52"/>
  <c r="C109"/>
  <c r="G67"/>
  <c r="G97"/>
  <c r="F116"/>
  <c r="G74"/>
  <c r="E8"/>
  <c r="H48"/>
  <c r="H31"/>
  <c r="H167"/>
  <c r="G58"/>
  <c r="E118"/>
  <c r="D121"/>
  <c r="E46"/>
  <c r="H34"/>
  <c r="H61"/>
  <c r="E146"/>
  <c r="H113"/>
  <c r="F83"/>
  <c r="F93"/>
  <c r="D81"/>
  <c r="C88"/>
  <c r="E168"/>
  <c r="C108"/>
  <c r="G91"/>
  <c r="C91"/>
  <c r="G77"/>
  <c r="E42"/>
  <c r="F141"/>
  <c r="H58"/>
  <c r="G133"/>
  <c r="C143"/>
  <c r="G82"/>
  <c r="D76"/>
  <c r="D130"/>
  <c r="C169"/>
  <c r="F130"/>
  <c r="G138"/>
  <c r="D20"/>
  <c r="G114"/>
  <c r="H98"/>
  <c r="G48"/>
  <c r="R34" i="49"/>
  <c r="C45" i="52"/>
  <c r="D164"/>
  <c r="H22"/>
  <c r="C155"/>
  <c r="F123"/>
  <c r="G182"/>
  <c r="D60"/>
  <c r="D98"/>
  <c r="F15"/>
  <c r="F14"/>
  <c r="H88"/>
  <c r="D72"/>
  <c r="C21"/>
  <c r="D88"/>
  <c r="D95"/>
  <c r="E29"/>
  <c r="E192"/>
  <c r="C44"/>
  <c r="H185"/>
  <c r="G54"/>
  <c r="D151"/>
  <c r="G162"/>
  <c r="E193"/>
  <c r="E19"/>
  <c r="R2" i="46"/>
  <c r="D77" i="52"/>
  <c r="H87"/>
  <c r="C47"/>
  <c r="C153"/>
  <c r="E101"/>
  <c r="F52"/>
  <c r="E124"/>
  <c r="G124"/>
  <c r="C125"/>
  <c r="F100"/>
  <c r="D63"/>
  <c r="F181"/>
  <c r="G120"/>
  <c r="G135"/>
  <c r="R37" i="49"/>
  <c r="C8" i="52"/>
  <c r="D19"/>
  <c r="C38"/>
  <c r="F54"/>
  <c r="G88"/>
  <c r="D23"/>
  <c r="D157"/>
  <c r="G93"/>
  <c r="E115"/>
  <c r="F92"/>
  <c r="R11" i="49"/>
  <c r="C85" i="52"/>
  <c r="C66"/>
  <c r="C76"/>
  <c r="H69"/>
  <c r="D48"/>
  <c r="E154"/>
  <c r="D45"/>
  <c r="C93"/>
  <c r="G141"/>
  <c r="G105"/>
  <c r="D160"/>
  <c r="E142"/>
  <c r="F146"/>
  <c r="R29" i="49"/>
  <c r="E145" i="52"/>
  <c r="F35"/>
  <c r="R30" i="49"/>
  <c r="H171" i="52"/>
  <c r="E98"/>
  <c r="D89"/>
  <c r="E158"/>
  <c r="G40"/>
  <c r="D54"/>
  <c r="G46"/>
  <c r="C192"/>
  <c r="G159"/>
  <c r="E28"/>
  <c r="H62"/>
  <c r="R7" i="49"/>
  <c r="E54" i="52"/>
  <c r="H14"/>
  <c r="D50"/>
  <c r="R32" i="49"/>
  <c r="F189" i="52"/>
  <c r="C20"/>
  <c r="D132"/>
  <c r="C166"/>
  <c r="F73"/>
  <c r="F22"/>
  <c r="D114"/>
  <c r="L2" i="44"/>
  <c r="E165" i="52"/>
  <c r="E60"/>
  <c r="C99"/>
  <c r="G32"/>
  <c r="H99"/>
  <c r="D14"/>
  <c r="G170"/>
  <c r="H148"/>
  <c r="H135"/>
  <c r="G70"/>
  <c r="D172"/>
  <c r="E182"/>
  <c r="H56"/>
  <c r="C49"/>
  <c r="C140"/>
  <c r="G42"/>
  <c r="C96"/>
  <c r="H117"/>
  <c r="E184"/>
  <c r="E66"/>
  <c r="C183"/>
  <c r="F46"/>
  <c r="H37"/>
  <c r="F38"/>
  <c r="C187"/>
  <c r="C69"/>
  <c r="E103"/>
  <c r="P2" i="46"/>
  <c r="H21" i="52"/>
  <c r="D27"/>
  <c r="C36"/>
  <c r="C31"/>
  <c r="E159"/>
  <c r="H60"/>
  <c r="C100"/>
  <c r="F131"/>
  <c r="E141"/>
  <c r="E79"/>
  <c r="F144"/>
  <c r="D122"/>
  <c r="D71"/>
  <c r="E95"/>
  <c r="C112"/>
  <c r="C11"/>
  <c r="R5" i="49"/>
  <c r="D179" i="52"/>
  <c r="H120"/>
  <c r="F58"/>
  <c r="E123"/>
  <c r="H103"/>
  <c r="H108"/>
  <c r="H95"/>
  <c r="F167"/>
  <c r="D58"/>
  <c r="H86"/>
  <c r="D159"/>
  <c r="H55"/>
  <c r="R45" i="49"/>
  <c r="C123" i="52"/>
  <c r="D10"/>
  <c r="F137"/>
  <c r="F170"/>
  <c r="D116"/>
  <c r="D105"/>
  <c r="F19"/>
  <c r="D181"/>
  <c r="D38"/>
  <c r="H49"/>
  <c r="C113"/>
  <c r="G57"/>
  <c r="E166"/>
  <c r="F84"/>
  <c r="R33" i="49"/>
  <c r="C180" i="52"/>
  <c r="F37"/>
  <c r="H84"/>
  <c r="F150"/>
  <c r="H181"/>
  <c r="H146"/>
  <c r="D85"/>
  <c r="H57"/>
  <c r="D184"/>
  <c r="C60"/>
  <c r="G66"/>
  <c r="D112"/>
  <c r="G17"/>
  <c r="G143"/>
  <c r="C118"/>
  <c r="F72"/>
  <c r="C162"/>
  <c r="D101"/>
  <c r="C146"/>
  <c r="C115"/>
  <c r="D53"/>
  <c r="D186"/>
  <c r="F162"/>
  <c r="F171"/>
  <c r="D35"/>
  <c r="D113"/>
  <c r="E77"/>
  <c r="C59"/>
  <c r="C12"/>
  <c r="H192"/>
  <c r="G12"/>
  <c r="H122"/>
  <c r="D25"/>
  <c r="D29"/>
  <c r="D15"/>
  <c r="C72"/>
  <c r="H179"/>
  <c r="E170"/>
  <c r="G118"/>
  <c r="C156"/>
  <c r="C167"/>
  <c r="G99"/>
  <c r="F18"/>
  <c r="H74"/>
  <c r="H102"/>
  <c r="E129"/>
  <c r="D103"/>
  <c r="N1" i="48"/>
  <c r="H183" i="52"/>
  <c r="E169"/>
  <c r="H27"/>
  <c r="D171"/>
  <c r="H25"/>
  <c r="F111"/>
  <c r="F48"/>
  <c r="G171"/>
  <c r="H91"/>
  <c r="G149"/>
  <c r="C75"/>
  <c r="C161"/>
  <c r="E125"/>
  <c r="D175"/>
  <c r="C79"/>
  <c r="E58"/>
  <c r="D135"/>
  <c r="D104"/>
  <c r="F12"/>
  <c r="G61"/>
  <c r="H175"/>
  <c r="D26"/>
  <c r="C97"/>
  <c r="F159"/>
  <c r="E189"/>
  <c r="E51"/>
  <c r="F85"/>
  <c r="F112"/>
  <c r="D162"/>
  <c r="G7"/>
  <c r="H32"/>
  <c r="J2" i="44"/>
  <c r="H176" i="52"/>
  <c r="J2" i="46"/>
  <c r="H114" i="52"/>
  <c r="G190"/>
  <c r="G115"/>
  <c r="D125"/>
  <c r="H137"/>
  <c r="D64"/>
  <c r="E167"/>
  <c r="E81"/>
  <c r="D22"/>
  <c r="C63"/>
  <c r="F32"/>
  <c r="H160"/>
  <c r="C84"/>
  <c r="H96"/>
  <c r="G92"/>
  <c r="C29"/>
  <c r="D24"/>
  <c r="E130"/>
  <c r="E78"/>
  <c r="H75"/>
  <c r="F57"/>
  <c r="F135"/>
  <c r="D82"/>
  <c r="E55"/>
  <c r="E111"/>
  <c r="F23"/>
  <c r="E188"/>
  <c r="F34"/>
  <c r="D106"/>
  <c r="F26"/>
  <c r="C132"/>
  <c r="D96"/>
  <c r="F59"/>
  <c r="C144"/>
  <c r="G152"/>
  <c r="G35"/>
  <c r="H64"/>
  <c r="H152"/>
  <c r="C16"/>
  <c r="F33"/>
  <c r="E9"/>
  <c r="R9" i="49"/>
  <c r="C74" i="52"/>
  <c r="H92"/>
  <c r="G173"/>
  <c r="G136"/>
  <c r="R44" i="49"/>
  <c r="E162" i="52"/>
  <c r="R49" i="49"/>
  <c r="D86" i="52"/>
  <c r="H29"/>
  <c r="C82"/>
  <c r="G153"/>
  <c r="G59"/>
  <c r="F113"/>
  <c r="H36"/>
  <c r="D158"/>
  <c r="H132"/>
  <c r="D70"/>
  <c r="G11"/>
  <c r="G15"/>
  <c r="D78"/>
  <c r="D166"/>
  <c r="G73"/>
  <c r="F40"/>
  <c r="G50"/>
  <c r="E157"/>
  <c r="E67"/>
  <c r="C190"/>
  <c r="P2" i="44"/>
  <c r="G187" i="52"/>
  <c r="H13"/>
  <c r="H166"/>
  <c r="E140"/>
  <c r="H153"/>
  <c r="G53"/>
  <c r="G27"/>
  <c r="C133"/>
  <c r="H66"/>
  <c r="C37"/>
  <c r="H126"/>
  <c r="G64"/>
  <c r="C119"/>
  <c r="C159"/>
  <c r="C89"/>
  <c r="H93"/>
  <c r="E155"/>
  <c r="H144"/>
  <c r="H161"/>
  <c r="G85"/>
  <c r="E74"/>
  <c r="C150"/>
  <c r="C25"/>
  <c r="D46"/>
  <c r="H8"/>
  <c r="C171"/>
  <c r="D136"/>
  <c r="G123"/>
  <c r="E15"/>
  <c r="E138"/>
  <c r="G148"/>
  <c r="G102"/>
  <c r="D109"/>
  <c r="G45"/>
  <c r="E136"/>
  <c r="E116"/>
  <c r="F24"/>
  <c r="G140"/>
  <c r="E49"/>
  <c r="G151"/>
  <c r="F187"/>
  <c r="D156"/>
  <c r="E108"/>
  <c r="H53"/>
  <c r="H110"/>
  <c r="H138"/>
  <c r="C101"/>
  <c r="E80"/>
  <c r="F160"/>
  <c r="F109"/>
  <c r="F88"/>
  <c r="E107"/>
  <c r="G178"/>
  <c r="D100"/>
  <c r="R39" i="49"/>
  <c r="G19" i="52"/>
  <c r="H10"/>
  <c r="G104"/>
  <c r="F193"/>
  <c r="E44"/>
  <c r="F134"/>
  <c r="F120"/>
  <c r="G164"/>
  <c r="G157"/>
  <c r="C106"/>
  <c r="G142"/>
  <c r="G23"/>
  <c r="R13" i="49"/>
  <c r="H112" i="52"/>
  <c r="C176"/>
  <c r="D66"/>
  <c r="C87"/>
  <c r="H178"/>
  <c r="G65"/>
  <c r="G185"/>
  <c r="F62"/>
  <c r="D51"/>
  <c r="D115"/>
  <c r="E25"/>
  <c r="F107"/>
  <c r="G52"/>
  <c r="D182"/>
  <c r="F30"/>
  <c r="C129"/>
  <c r="R51" i="49"/>
  <c r="H180" i="52"/>
  <c r="F104"/>
  <c r="D123"/>
  <c r="H193"/>
  <c r="G81"/>
  <c r="G26"/>
  <c r="E24"/>
  <c r="D44"/>
  <c r="E114"/>
  <c r="E105"/>
  <c r="E18"/>
  <c r="F115"/>
  <c r="D177"/>
  <c r="H191"/>
  <c r="G98"/>
  <c r="F79"/>
  <c r="D119"/>
  <c r="H149"/>
  <c r="H33"/>
  <c r="F128"/>
  <c r="E152"/>
  <c r="H128"/>
  <c r="D62"/>
  <c r="F140"/>
  <c r="F31"/>
  <c r="F98"/>
  <c r="E14"/>
  <c r="E149"/>
  <c r="F168"/>
  <c r="H79"/>
  <c r="E12"/>
  <c r="G184"/>
  <c r="F70"/>
  <c r="C122"/>
  <c r="F101"/>
  <c r="F51"/>
  <c r="E174"/>
  <c r="H72"/>
  <c r="E86"/>
  <c r="E161"/>
  <c r="H125"/>
  <c r="D42"/>
  <c r="F153"/>
  <c r="G28"/>
  <c r="C55"/>
  <c r="D94"/>
  <c r="C52"/>
  <c r="D110"/>
  <c r="C126"/>
  <c r="H40"/>
  <c r="F11"/>
  <c r="E171"/>
  <c r="H116"/>
  <c r="C188"/>
  <c r="H15"/>
  <c r="H94"/>
  <c r="E191"/>
  <c r="C54"/>
  <c r="D49"/>
  <c r="H38"/>
  <c r="D139"/>
  <c r="C65"/>
  <c r="C157"/>
  <c r="E133"/>
  <c r="F95"/>
  <c r="G24"/>
  <c r="H2" i="46"/>
  <c r="C92" i="52"/>
  <c r="C22"/>
  <c r="C71"/>
  <c r="D167"/>
  <c r="D147"/>
  <c r="G10"/>
  <c r="H131"/>
  <c r="G44"/>
  <c r="E147"/>
  <c r="G168"/>
  <c r="C186"/>
  <c r="G31"/>
  <c r="F117"/>
  <c r="F179"/>
  <c r="D163"/>
  <c r="C148"/>
  <c r="G147"/>
  <c r="E119"/>
  <c r="H18"/>
  <c r="H19"/>
  <c r="H189"/>
  <c r="E132"/>
  <c r="E90"/>
  <c r="E34"/>
  <c r="G9"/>
  <c r="D31"/>
  <c r="C104"/>
  <c r="G121"/>
  <c r="D148"/>
  <c r="C67"/>
  <c r="C191"/>
  <c r="E176"/>
  <c r="T2" i="46"/>
  <c r="H78" i="52"/>
  <c r="C32"/>
  <c r="F184"/>
  <c r="D57"/>
  <c r="H123"/>
  <c r="D176"/>
  <c r="D65"/>
  <c r="E128"/>
  <c r="F103"/>
  <c r="F114"/>
  <c r="E70"/>
  <c r="H188"/>
  <c r="H124"/>
  <c r="F91"/>
  <c r="H16"/>
  <c r="D52"/>
  <c r="H139"/>
  <c r="G103"/>
  <c r="G116"/>
  <c r="F145"/>
  <c r="D134"/>
  <c r="C34"/>
  <c r="E35"/>
  <c r="E22"/>
  <c r="D21"/>
  <c r="E31"/>
  <c r="G39"/>
  <c r="E64"/>
  <c r="G166"/>
  <c r="E187"/>
  <c r="E76"/>
  <c r="D146"/>
  <c r="H7"/>
  <c r="G86"/>
  <c r="F76"/>
  <c r="E71"/>
  <c r="L1" i="48"/>
  <c r="H76" i="52"/>
  <c r="F71"/>
  <c r="G134"/>
  <c r="E26"/>
  <c r="F125"/>
  <c r="E52"/>
  <c r="G62"/>
  <c r="F43"/>
  <c r="E94"/>
  <c r="D30"/>
  <c r="C81"/>
  <c r="H155"/>
  <c r="G55"/>
  <c r="R10" i="49"/>
  <c r="F191" i="52"/>
  <c r="H169"/>
  <c r="H134"/>
  <c r="F133"/>
  <c r="C26"/>
  <c r="D126"/>
  <c r="H172"/>
  <c r="H54"/>
  <c r="C160"/>
  <c r="G30"/>
  <c r="C174"/>
  <c r="D11"/>
  <c r="C98"/>
  <c r="C30"/>
  <c r="H151"/>
  <c r="F142"/>
  <c r="H147"/>
  <c r="C17"/>
  <c r="G137"/>
  <c r="D142"/>
  <c r="F50"/>
  <c r="D187"/>
  <c r="E16"/>
  <c r="D75"/>
  <c r="D102"/>
  <c r="F175"/>
  <c r="H145"/>
  <c r="F118"/>
  <c r="D117"/>
  <c r="C77"/>
  <c r="R43" i="49"/>
  <c r="E21" i="52"/>
  <c r="H107"/>
  <c r="G36"/>
  <c r="E164"/>
  <c r="G150"/>
  <c r="G43"/>
  <c r="F182"/>
  <c r="J1" i="48"/>
  <c r="D13" i="52"/>
  <c r="H82"/>
  <c r="G107"/>
  <c r="D16"/>
  <c r="G127"/>
  <c r="F97"/>
  <c r="E50"/>
  <c r="H39"/>
  <c r="D137"/>
  <c r="F80"/>
  <c r="D127"/>
  <c r="G113"/>
  <c r="G117"/>
  <c r="R4" i="49"/>
  <c r="F64" i="52"/>
  <c r="D79"/>
  <c r="D7"/>
  <c r="G119"/>
  <c r="C51"/>
  <c r="E99"/>
  <c r="G179"/>
  <c r="D141"/>
  <c r="C42"/>
  <c r="D124"/>
  <c r="C185"/>
  <c r="C62"/>
  <c r="C9"/>
  <c r="G78"/>
  <c r="F180"/>
  <c r="C136"/>
  <c r="E156"/>
  <c r="E27"/>
  <c r="R48" i="49"/>
  <c r="F102" i="52"/>
  <c r="D190"/>
  <c r="D169"/>
  <c r="G96"/>
  <c r="C61"/>
  <c r="C73"/>
  <c r="F147"/>
  <c r="G79"/>
  <c r="E172"/>
  <c r="E185"/>
  <c r="C139"/>
  <c r="F77"/>
  <c r="N2" i="44"/>
  <c r="R35" i="49"/>
  <c r="G126" i="52"/>
  <c r="F69"/>
  <c r="C35"/>
  <c r="C14"/>
  <c r="D118"/>
  <c r="C95"/>
  <c r="R31" i="49"/>
  <c r="C181" i="52"/>
  <c r="H111"/>
  <c r="D131"/>
  <c r="F121"/>
  <c r="G109"/>
  <c r="R27" i="49"/>
  <c r="F63" i="52"/>
  <c r="H130"/>
  <c r="H59"/>
  <c r="E61"/>
  <c r="E92"/>
  <c r="H85"/>
  <c r="C184"/>
  <c r="G69"/>
  <c r="H143"/>
  <c r="D155"/>
  <c r="C152"/>
  <c r="C70"/>
  <c r="H90"/>
  <c r="H163"/>
  <c r="F55"/>
  <c r="F176"/>
  <c r="H42"/>
  <c r="D180"/>
  <c r="H173"/>
  <c r="D8"/>
  <c r="E33"/>
  <c r="H184"/>
  <c r="E20"/>
  <c r="L2" i="46"/>
  <c r="H20" i="52"/>
  <c r="H170"/>
  <c r="H52"/>
  <c r="H133"/>
  <c r="E177"/>
  <c r="G22"/>
  <c r="F139"/>
  <c r="H65"/>
  <c r="F151"/>
  <c r="R47" i="49"/>
  <c r="G177" i="52"/>
  <c r="F138"/>
  <c r="G125"/>
  <c r="D178"/>
  <c r="F66"/>
  <c r="F61"/>
  <c r="F39"/>
  <c r="F106"/>
  <c r="H168"/>
  <c r="E30"/>
  <c r="G172"/>
  <c r="C50"/>
  <c r="R40" i="49"/>
  <c r="E110" i="52"/>
  <c r="H162"/>
  <c r="D80"/>
  <c r="F126"/>
  <c r="E139"/>
  <c r="E190"/>
  <c r="H97"/>
  <c r="C177"/>
  <c r="C86"/>
  <c r="D189"/>
  <c r="G37"/>
  <c r="D173"/>
  <c r="C121"/>
  <c r="D152"/>
  <c r="H174"/>
  <c r="F29"/>
  <c r="G112"/>
  <c r="G165"/>
  <c r="D9"/>
  <c r="R28" i="49"/>
  <c r="D84" i="52"/>
  <c r="D61"/>
  <c r="F190"/>
  <c r="G16"/>
  <c r="E83"/>
  <c r="H118"/>
  <c r="F27"/>
  <c r="C102"/>
  <c r="C116"/>
  <c r="E131"/>
  <c r="G13"/>
  <c r="G87"/>
  <c r="C107"/>
  <c r="G156"/>
  <c r="D90"/>
  <c r="G95"/>
  <c r="H164"/>
  <c r="F157"/>
  <c r="F163"/>
  <c r="D93"/>
  <c r="E96"/>
  <c r="G110"/>
  <c r="F174"/>
  <c r="C137"/>
  <c r="C182"/>
  <c r="G38"/>
  <c r="G175"/>
  <c r="H47"/>
  <c r="C90"/>
  <c r="E41"/>
  <c r="G49"/>
  <c r="G186"/>
  <c r="C105"/>
  <c r="C27"/>
  <c r="F183"/>
  <c r="C189"/>
  <c r="D185"/>
  <c r="R12" i="49"/>
  <c r="E62" i="52"/>
  <c r="H73"/>
  <c r="G90"/>
  <c r="H17"/>
  <c r="G160"/>
  <c r="H142"/>
  <c r="H187"/>
  <c r="E91"/>
  <c r="C134"/>
  <c r="F136"/>
  <c r="G89"/>
  <c r="E57"/>
  <c r="E97"/>
  <c r="E175"/>
  <c r="D143"/>
  <c r="C117"/>
  <c r="F8"/>
  <c r="D74"/>
  <c r="G100"/>
  <c r="C135"/>
  <c r="D120"/>
  <c r="D59"/>
  <c r="F87"/>
  <c r="H81"/>
  <c r="F65"/>
  <c r="D133"/>
  <c r="G129"/>
  <c r="H158"/>
  <c r="D47"/>
  <c r="E122"/>
  <c r="E68"/>
  <c r="D36"/>
  <c r="R25" i="49"/>
  <c r="F129" i="52"/>
  <c r="G29"/>
  <c r="H24"/>
  <c r="C39"/>
  <c r="E47"/>
  <c r="C147"/>
  <c r="F166"/>
  <c r="G60"/>
  <c r="D83"/>
  <c r="C138"/>
  <c r="H177"/>
  <c r="F7"/>
  <c r="F161"/>
  <c r="H41"/>
  <c r="G8"/>
  <c r="H46"/>
  <c r="C168"/>
  <c r="H11"/>
  <c r="H35"/>
  <c r="D138"/>
  <c r="H45"/>
  <c r="D69"/>
  <c r="H77"/>
  <c r="F17"/>
  <c r="G180"/>
  <c r="C120"/>
  <c r="C165"/>
  <c r="G111"/>
  <c r="R50" i="49"/>
  <c r="G154" i="52"/>
  <c r="G192"/>
  <c r="F169"/>
  <c r="H70"/>
  <c r="D149"/>
  <c r="H9"/>
  <c r="D34"/>
  <c r="R36" i="49"/>
  <c r="H104" i="52"/>
  <c r="E137"/>
  <c r="C80"/>
  <c r="E153"/>
  <c r="G106"/>
  <c r="R24" i="49"/>
  <c r="H136" i="52"/>
  <c r="G83"/>
  <c r="F82"/>
  <c r="C43"/>
  <c r="C111"/>
  <c r="C24"/>
  <c r="H157"/>
  <c r="C193"/>
  <c r="E7"/>
  <c r="F119"/>
  <c r="H26"/>
  <c r="G122"/>
  <c r="G128"/>
  <c r="G189"/>
  <c r="C18"/>
  <c r="C163"/>
  <c r="E160"/>
  <c r="C145"/>
  <c r="C40"/>
  <c r="E127"/>
  <c r="E38"/>
  <c r="H121"/>
  <c r="E121"/>
  <c r="F143"/>
  <c r="G130"/>
  <c r="F96"/>
  <c r="R23" i="49"/>
  <c r="H89" i="52"/>
  <c r="D91"/>
  <c r="F186"/>
  <c r="D161"/>
  <c r="E183"/>
  <c r="G41"/>
  <c r="R38" i="49"/>
  <c r="E10" i="52"/>
  <c r="R8" i="49"/>
  <c r="H63" i="52"/>
  <c r="E102"/>
  <c r="G47"/>
  <c r="F13"/>
  <c r="D168"/>
  <c r="C114"/>
  <c r="E69"/>
  <c r="G183"/>
  <c r="D92"/>
  <c r="H159"/>
  <c r="E163"/>
  <c r="C127"/>
  <c r="H127"/>
  <c r="G191"/>
  <c r="D87"/>
  <c r="G25"/>
  <c r="H115"/>
  <c r="D111"/>
  <c r="F41"/>
  <c r="E75"/>
  <c r="C83"/>
  <c r="E93"/>
  <c r="G145"/>
  <c r="D188"/>
  <c r="F47"/>
  <c r="E43"/>
  <c r="F16"/>
  <c r="E143"/>
  <c r="G193"/>
  <c r="G132"/>
  <c r="E104"/>
  <c r="C103"/>
  <c r="H154"/>
  <c r="E173"/>
  <c r="G63"/>
  <c r="C158"/>
  <c r="E40"/>
  <c r="E87"/>
  <c r="G33"/>
  <c r="G51"/>
  <c r="G167"/>
  <c r="E56"/>
  <c r="F49"/>
  <c r="D68"/>
  <c r="C28"/>
  <c r="G131"/>
  <c r="F45"/>
  <c r="C179"/>
  <c r="G14"/>
  <c r="G139"/>
  <c r="H140"/>
  <c r="R26" i="49"/>
  <c r="D193" i="52"/>
  <c r="E45"/>
  <c r="F124"/>
  <c r="H83"/>
  <c r="C110"/>
  <c r="C149"/>
  <c r="H165"/>
  <c r="E89"/>
  <c r="H80"/>
  <c r="G71"/>
  <c r="C48"/>
  <c r="F89"/>
  <c r="G169"/>
  <c r="G108"/>
  <c r="D41"/>
  <c r="G176"/>
  <c r="F9"/>
  <c r="D17"/>
  <c r="F154"/>
  <c r="G174"/>
  <c r="H186"/>
  <c r="D97"/>
  <c r="F42"/>
  <c r="D174"/>
  <c r="E113"/>
  <c r="E73"/>
  <c r="E85"/>
  <c r="F178"/>
  <c r="H105"/>
  <c r="C41"/>
  <c r="D73"/>
  <c r="H101"/>
  <c r="E88"/>
  <c r="G101"/>
  <c r="F110"/>
  <c r="F152"/>
  <c r="C19"/>
  <c r="E11"/>
  <c r="F68"/>
  <c r="D99"/>
  <c r="F164"/>
  <c r="C124"/>
  <c r="G144"/>
  <c r="G188"/>
  <c r="F158"/>
  <c r="G20"/>
  <c r="F156"/>
  <c r="H44"/>
  <c r="C130"/>
  <c r="F173"/>
  <c r="G68"/>
  <c r="H141"/>
  <c r="D18"/>
  <c r="H12"/>
  <c r="E53"/>
  <c r="H50"/>
  <c r="G161"/>
  <c r="D154"/>
  <c r="E37"/>
  <c r="C58"/>
  <c r="F67"/>
  <c r="E17"/>
  <c r="D183"/>
  <c r="F122"/>
  <c r="D55"/>
  <c r="F105"/>
  <c r="G84"/>
  <c r="C33"/>
  <c r="C78"/>
  <c r="C57"/>
  <c r="D12"/>
  <c r="E32"/>
  <c r="E72"/>
  <c r="C142"/>
  <c r="F127"/>
  <c r="E180"/>
  <c r="F75"/>
  <c r="G146"/>
  <c r="D165"/>
  <c r="E150"/>
  <c r="F56"/>
  <c r="H71"/>
  <c r="D33"/>
  <c r="C164"/>
  <c r="E148"/>
  <c r="C131"/>
  <c r="H23"/>
  <c r="E179"/>
  <c r="F28"/>
  <c r="F21"/>
  <c r="F86"/>
  <c r="C151"/>
  <c r="H28"/>
  <c r="E82"/>
  <c r="H150"/>
  <c r="G94"/>
  <c r="D32"/>
  <c r="H182"/>
  <c r="F185"/>
  <c r="F177"/>
  <c r="E100"/>
  <c r="D192"/>
  <c r="G72"/>
  <c r="E13"/>
  <c r="C175"/>
  <c r="F148"/>
  <c r="G21"/>
  <c r="D108"/>
  <c r="D40"/>
  <c r="E39"/>
  <c r="D39"/>
  <c r="H129"/>
  <c r="D67"/>
  <c r="C10"/>
  <c r="F53"/>
  <c r="H109"/>
  <c r="E126"/>
  <c r="E117"/>
  <c r="E135"/>
  <c r="C173"/>
  <c r="F108"/>
  <c r="C172"/>
  <c r="G34"/>
  <c r="F99"/>
  <c r="D145"/>
  <c r="F78"/>
  <c r="D150"/>
  <c r="E120"/>
  <c r="C13"/>
  <c r="H106"/>
  <c r="C141"/>
  <c r="H30"/>
  <c r="E134"/>
  <c r="E181"/>
  <c r="G163"/>
  <c r="D128"/>
  <c r="F74"/>
  <c r="D56"/>
  <c r="F36"/>
  <c r="C53"/>
  <c r="H2" i="44"/>
  <c r="F81" i="52"/>
  <c r="D37"/>
  <c r="F188"/>
  <c r="E36"/>
  <c r="C154"/>
  <c r="E48"/>
  <c r="F155"/>
  <c r="F10"/>
  <c r="F165"/>
  <c r="G80"/>
  <c r="R41" i="49"/>
  <c r="H43" i="52"/>
  <c r="F20"/>
  <c r="F192"/>
  <c r="G18"/>
  <c r="E178"/>
  <c r="G181"/>
  <c r="D170"/>
  <c r="F90"/>
  <c r="C68"/>
  <c r="H68"/>
  <c r="C56"/>
  <c r="E84"/>
  <c r="D43"/>
  <c r="E112"/>
  <c r="D144"/>
  <c r="C128"/>
  <c r="G155"/>
  <c r="F94"/>
  <c r="E144"/>
  <c r="D140"/>
  <c r="C46"/>
  <c r="H51"/>
  <c r="C23"/>
  <c r="R42" i="49"/>
  <c r="G76" i="52"/>
  <c r="G158"/>
  <c r="G75"/>
  <c r="H100"/>
  <c r="H67"/>
  <c r="D191"/>
  <c r="C94"/>
  <c r="E59"/>
  <c r="C170"/>
  <c r="E65"/>
  <c r="E186"/>
  <c r="F60"/>
  <c r="E109"/>
  <c r="D107"/>
  <c r="F132"/>
  <c r="H190"/>
  <c r="D28"/>
  <c r="G56"/>
  <c r="R6" i="49"/>
  <c r="E151" i="52"/>
  <c r="H1" i="48"/>
  <c r="E63" i="52"/>
  <c r="I43" l="1"/>
  <c r="I37"/>
  <c r="I56"/>
  <c r="I67"/>
  <c r="I39"/>
  <c r="I40"/>
  <c r="I32"/>
  <c r="I33"/>
  <c r="I12"/>
  <c r="I55"/>
  <c r="I18"/>
  <c r="I73"/>
  <c r="I17"/>
  <c r="I41"/>
  <c r="I68"/>
  <c r="R52" i="49"/>
  <c r="I34" i="52"/>
  <c r="I69"/>
  <c r="I36"/>
  <c r="I47"/>
  <c r="I59"/>
  <c r="I74"/>
  <c r="I61"/>
  <c r="I9"/>
  <c r="I8"/>
  <c r="I7"/>
  <c r="I79"/>
  <c r="I16"/>
  <c r="I13"/>
  <c r="I75"/>
  <c r="I11"/>
  <c r="I30"/>
  <c r="J6"/>
  <c r="I52"/>
  <c r="I65"/>
  <c r="I31"/>
  <c r="I49"/>
  <c r="J49" s="1"/>
  <c r="I42"/>
  <c r="I62"/>
  <c r="I44"/>
  <c r="I51"/>
  <c r="J51" s="1"/>
  <c r="I66"/>
  <c r="I46"/>
  <c r="I78"/>
  <c r="I70"/>
  <c r="J70" s="1"/>
  <c r="I64"/>
  <c r="I15"/>
  <c r="I35"/>
  <c r="I53"/>
  <c r="J53" s="1"/>
  <c r="I38"/>
  <c r="I10"/>
  <c r="I58"/>
  <c r="I71"/>
  <c r="J71" s="1"/>
  <c r="I14"/>
  <c r="I50"/>
  <c r="I54"/>
  <c r="I45"/>
  <c r="J45" s="1"/>
  <c r="I48"/>
  <c r="I19"/>
  <c r="I63"/>
  <c r="I77"/>
  <c r="J77" s="1"/>
  <c r="I72"/>
  <c r="I60"/>
  <c r="I20"/>
  <c r="I76"/>
  <c r="J76" s="1"/>
  <c r="J13" l="1"/>
  <c r="J8"/>
  <c r="J59"/>
  <c r="J34"/>
  <c r="J17"/>
  <c r="J12"/>
  <c r="J39"/>
  <c r="J43"/>
  <c r="J72"/>
  <c r="J48"/>
  <c r="J14"/>
  <c r="J38"/>
  <c r="J64"/>
  <c r="J66"/>
  <c r="J42"/>
  <c r="J52"/>
  <c r="J75"/>
  <c r="J7"/>
  <c r="J74"/>
  <c r="J41"/>
  <c r="J55"/>
  <c r="J40"/>
  <c r="J37"/>
  <c r="J60"/>
  <c r="J19"/>
  <c r="J50"/>
  <c r="J10"/>
  <c r="J15"/>
  <c r="J46"/>
  <c r="J62"/>
  <c r="J65"/>
  <c r="J11"/>
  <c r="J79"/>
  <c r="J61"/>
  <c r="J36"/>
  <c r="J68"/>
  <c r="J18"/>
  <c r="J32"/>
  <c r="J56"/>
  <c r="J20"/>
  <c r="J63"/>
  <c r="J54"/>
  <c r="J58"/>
  <c r="J35"/>
  <c r="J78"/>
  <c r="J44"/>
  <c r="J31"/>
  <c r="J30"/>
  <c r="J16"/>
  <c r="J9"/>
  <c r="J47"/>
  <c r="J73"/>
  <c r="J33"/>
  <c r="J6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<sst xmlns="http://schemas.openxmlformats.org/spreadsheetml/2006/main" count="675" uniqueCount="549">
  <si>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</si>
  <si>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</si>
  <si>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</si>
  <si>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</si>
  <si>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</si>
  <si>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</si>
  <si>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</si>
  <si>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</si>
  <si>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</si>
  <si>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</si>
  <si>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</si>
  <si>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</si>
  <si>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</si>
  <si>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</si>
  <si>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</si>
  <si>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</si>
  <si>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</si>
  <si>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</si>
  <si>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</si>
  <si>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</si>
  <si>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</si>
  <si>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</si>
  <si>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</si>
  <si>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</si>
  <si>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</si>
  <si>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</si>
  <si>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</si>
  <si>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</si>
  <si>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</si>
  <si>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</si>
  <si>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</si>
  <si>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</si>
  <si>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</si>
  <si>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</si>
  <si>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</si>
  <si>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</si>
  <si>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</si>
  <si>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</si>
  <si>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</si>
  <si>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</si>
  <si>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</si>
  <si>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</si>
  <si>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</si>
  <si>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</si>
  <si>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</si>
  <si>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</si>
  <si>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</si>
  <si>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</si>
  <si>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</si>
  <si>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</si>
  <si>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</si>
  <si>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</si>
  <si>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</si>
  <si>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</si>
  <si>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</si>
  <si>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</si>
  <si>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</si>
  <si>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</si>
  <si>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</si>
  <si>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</si>
  <si>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</si>
  <si>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</si>
  <si>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</si>
  <si>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</si>
  <si>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</si>
  <si>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</si>
  <si>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</si>
  <si>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</si>
  <si>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</si>
  <si>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</si>
  <si>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</si>
  <si>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</si>
  <si>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</si>
  <si>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</si>
  <si>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</si>
  <si>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</si>
  <si>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</si>
  <si>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</si>
  <si>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</si>
  <si>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</si>
  <si>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</si>
  <si>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</si>
  <si>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</si>
  <si>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</si>
  <si>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</si>
  <si>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</si>
  <si>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</si>
  <si>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</si>
  <si>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</si>
  <si>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</si>
  <si>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</si>
  <si>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</si>
  <si>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</si>
  <si>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</si>
  <si>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</si>
  <si>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</si>
  <si>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</si>
  <si>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</si>
  <si>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</si>
  <si>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</si>
  <si>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</si>
  <si>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</si>
  <si>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</si>
  <si>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</si>
  <si>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</si>
  <si>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</si>
  <si>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</si>
  <si>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</si>
  <si>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</si>
  <si>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</si>
  <si>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</si>
  <si>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</si>
  <si>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</si>
  <si>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</si>
  <si>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</si>
  <si>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</si>
  <si>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</si>
  <si>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</si>
  <si>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</si>
  <si>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</si>
  <si>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</si>
  <si>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</si>
  <si>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</si>
  <si>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</si>
  <si>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</si>
  <si>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</si>
  <si>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</si>
  <si>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</si>
  <si>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</si>
  <si>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</si>
  <si>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</si>
  <si>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</si>
  <si>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</si>
  <si>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</si>
  <si>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</si>
  <si>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</si>
  <si>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</si>
  <si>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</si>
  <si>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</si>
  <si>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</si>
  <si>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</si>
  <si>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</si>
  <si>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</si>
  <si>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</si>
  <si>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</si>
  <si>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</si>
  <si>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</si>
  <si>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</si>
  <si>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</si>
  <si>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</si>
  <si>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</si>
  <si>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</si>
  <si>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</si>
  <si>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</si>
  <si>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</si>
  <si>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</si>
  <si>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</si>
  <si>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</si>
  <si>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</si>
  <si>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</si>
  <si>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</si>
  <si>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</si>
  <si>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</si>
  <si>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</si>
  <si>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</si>
  <si>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</si>
  <si>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</si>
  <si>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</si>
  <si>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</si>
  <si>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</si>
  <si>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</si>
  <si>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</si>
  <si>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</si>
  <si>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</si>
  <si>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</si>
  <si>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</si>
  <si>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</si>
  <si>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</si>
  <si>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</si>
  <si>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</si>
  <si>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</si>
  <si>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</si>
  <si>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</si>
  <si>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</si>
  <si>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</si>
  <si>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</si>
  <si>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</si>
  <si>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</si>
  <si>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</si>
  <si>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</si>
  <si>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</si>
  <si>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</si>
  <si>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</si>
  <si>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</si>
  <si>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</si>
  <si>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</si>
  <si>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</si>
  <si>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</si>
  <si>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</si>
  <si>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</si>
  <si>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</si>
  <si>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</si>
  <si>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</si>
  <si>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</si>
  <si>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</si>
  <si>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</si>
  <si>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</si>
  <si>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</si>
  <si>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</si>
  <si>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</si>
  <si>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</si>
  <si>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</si>
  <si>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</si>
  <si>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</si>
  <si>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</si>
  <si>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</si>
  <si>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</si>
  <si>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</si>
  <si>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</si>
  <si>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</si>
  <si>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</si>
  <si>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</si>
  <si>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</si>
  <si>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</si>
  <si>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</si>
  <si>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</si>
  <si>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</si>
  <si>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</si>
  <si>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</si>
  <si>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</si>
  <si>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</si>
  <si>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</si>
  <si>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</si>
  <si>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</si>
  <si>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</si>
  <si>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</si>
  <si>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</si>
  <si>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</si>
  <si>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</si>
  <si>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</si>
  <si>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</si>
  <si>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</si>
  <si>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</si>
  <si>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</si>
  <si>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</si>
  <si>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</si>
  <si>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</si>
  <si>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</si>
  <si>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</si>
  <si>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</si>
  <si>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</si>
  <si>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</si>
  <si>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</si>
  <si>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</si>
  <si>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</si>
  <si>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</si>
  <si>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</si>
  <si>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</si>
  <si>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</si>
  <si>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</si>
  <si>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</si>
  <si>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</si>
  <si>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</si>
  <si>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</si>
  <si>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</si>
  <si>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</si>
  <si>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</si>
  <si>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</si>
  <si>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</si>
  <si>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</si>
  <si>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</si>
  <si>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</si>
  <si>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</si>
  <si>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</si>
  <si>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</si>
  <si>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</si>
  <si>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</si>
  <si>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</si>
  <si>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</si>
  <si>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</si>
  <si>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</si>
  <si>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</si>
  <si>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</si>
  <si>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</si>
  <si>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</si>
  <si>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</si>
  <si>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</si>
  <si>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</si>
  <si>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</si>
  <si>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</si>
  <si>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</si>
  <si>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</si>
  <si>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</si>
  <si>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</si>
  <si>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</si>
  <si>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</si>
  <si>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</si>
  <si>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</si>
  <si>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</si>
  <si>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</si>
  <si>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</si>
  <si>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</si>
  <si>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</si>
  <si>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</si>
  <si>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</si>
  <si>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</si>
  <si>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</si>
  <si>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</si>
  <si>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</si>
  <si>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</si>
  <si>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</si>
  <si>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</si>
  <si>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</si>
  <si>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</si>
  <si>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</si>
  <si>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</si>
  <si>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</si>
  <si>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</si>
  <si>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</si>
  <si>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</si>
  <si>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</si>
  <si>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</si>
  <si>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</si>
  <si>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</si>
  <si>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</si>
  <si>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</si>
  <si>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</si>
  <si>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</si>
  <si>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</si>
  <si>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</si>
  <si>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</si>
  <si>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</si>
  <si>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</si>
  <si>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</si>
  <si>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</si>
  <si>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</si>
  <si>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</si>
  <si>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</si>
  <si>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</si>
  <si>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</si>
  <si>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WIND能源(新三板)</t>
  </si>
  <si>
    <t>WIND材料(新三板)</t>
  </si>
  <si>
    <t>WIND工业(新三板)</t>
  </si>
  <si>
    <t>WIND可选消费(新三板)</t>
  </si>
  <si>
    <t>WIND日常消费(新三板)</t>
  </si>
  <si>
    <t>WIND医疗保健(新三板)</t>
  </si>
  <si>
    <t>WIND金融(新三板)</t>
  </si>
  <si>
    <t>WIND信息技术(新三板)</t>
  </si>
  <si>
    <t>WIND电信服务(新三板)</t>
  </si>
  <si>
    <t>WIND公用事业(新三板)</t>
  </si>
  <si>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</si>
  <si>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</si>
  <si>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</si>
  <si>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</si>
  <si>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</si>
  <si>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</si>
  <si>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</si>
  <si>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</si>
  <si>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</si>
  <si>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</si>
  <si>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</si>
  <si>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</si>
  <si>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</si>
  <si>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</si>
  <si>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</si>
  <si>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</si>
  <si>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</si>
  <si>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区间涨跌幅（</t>
    </r>
    <r>
      <rPr>
        <b/>
        <sz val="9"/>
        <rFont val="Calibri"/>
        <family val="2"/>
      </rPr>
      <t>%</t>
    </r>
    <r>
      <rPr>
        <b/>
        <sz val="9"/>
        <rFont val="宋体"/>
        <family val="3"/>
        <charset val="134"/>
      </rPr>
      <t>）</t>
    </r>
    <r>
      <rPr>
        <b/>
        <sz val="9"/>
        <rFont val="Calibri"/>
        <family val="2"/>
      </rPr>
      <t xml:space="preserve">
</t>
    </r>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</si>
  <si>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</si>
  <si>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</si>
  <si>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</si>
  <si>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</si>
  <si>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</si>
  <si>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</si>
  <si>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</si>
  <si>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</si>
  <si>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</si>
  <si>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</si>
  <si>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</si>
  <si>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</si>
  <si>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</si>
  <si>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单价:花类:红花:新疆统</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</si>
  <si>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</si>
  <si>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</si>
  <si>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</si>
  <si>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</si>
  <si>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</si>
  <si>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</si>
  <si>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</si>
  <si>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</si>
  <si>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单位</t>
    <phoneticPr fontId="2" type="noConversion"/>
  </si>
  <si>
    <t>元/千克</t>
    <phoneticPr fontId="2" type="noConversion"/>
  </si>
  <si>
    <t>鲁抗医药（600789）</t>
    <phoneticPr fontId="2" type="noConversion"/>
  </si>
  <si>
    <t>2014年半年报：营业收入11.58亿元（-1.32%），净利润-5002万元（-108.60%），EPS -0.09元。</t>
    <phoneticPr fontId="2" type="noConversion"/>
  </si>
  <si>
    <t>白云山（600332）</t>
    <phoneticPr fontId="2" type="noConversion"/>
  </si>
  <si>
    <t>2014年半年报：营业收入100.20亿元（+10.45%），净利润6.74亿元（+14.72%），EPS 0.52元。</t>
    <phoneticPr fontId="2" type="noConversion"/>
  </si>
  <si>
    <t>羚锐制药（600285）</t>
    <phoneticPr fontId="2" type="noConversion"/>
  </si>
  <si>
    <t>2014年半年报：营业收入4.14亿元（+20.42%），净利润3942万元（-50.35%），EPS 0.11元。</t>
    <phoneticPr fontId="2" type="noConversion"/>
  </si>
  <si>
    <t>第一医药（600833）</t>
    <phoneticPr fontId="2" type="noConversion"/>
  </si>
  <si>
    <t>2014年半年报：营业收入7.22亿元（+4.78%），净利润1939万元（+2.44%），EPS 0.09元。</t>
    <phoneticPr fontId="2" type="noConversion"/>
  </si>
  <si>
    <t>中珠控股（600568）</t>
    <phoneticPr fontId="2" type="noConversion"/>
  </si>
  <si>
    <t>2014年半年报：营业收入4.95亿元（-19.77%) ,净利润1078万元（-76.14%），EPS 0.03元。</t>
    <phoneticPr fontId="2" type="noConversion"/>
  </si>
  <si>
    <t xml:space="preserve">哈药股份（6006640 </t>
    <phoneticPr fontId="2" type="noConversion"/>
  </si>
  <si>
    <t>2014年半年报：营业收入90.28亿元（-0.80%) ，净利润3.20亿元（+75.70%），EPS 0.17元。</t>
    <phoneticPr fontId="2" type="noConversion"/>
  </si>
  <si>
    <t>普洛药业（000739）</t>
    <phoneticPr fontId="2" type="noConversion"/>
  </si>
  <si>
    <t>2014年半年报：营业收入22.03亿元（+12.50%），净利润2.19亿元（+170.72%），EPS 0.26元。</t>
    <phoneticPr fontId="2" type="noConversion"/>
  </si>
  <si>
    <t>通化东宝（600867）</t>
    <phoneticPr fontId="2" type="noConversion"/>
  </si>
  <si>
    <t>2014年半年报：营业收入6.56亿元（+18.85%），净利润1.49亿元（+27.17%），EPS 0.15元。</t>
    <phoneticPr fontId="2" type="noConversion"/>
  </si>
  <si>
    <t>国农科技（000004）</t>
    <phoneticPr fontId="2" type="noConversion"/>
  </si>
  <si>
    <t>2014年半年报：营业收入2743万元（-22.24%），净利润-471万元（-8799.12%），EPS -0.06元。</t>
    <phoneticPr fontId="2" type="noConversion"/>
  </si>
  <si>
    <t>神奇制药（600613）</t>
    <phoneticPr fontId="2" type="noConversion"/>
  </si>
  <si>
    <t>2014年半年报：营业收入5.47亿元（+117.45%），净利润8776万元（+127.93%），EPS 0.20元。</t>
    <phoneticPr fontId="2" type="noConversion"/>
  </si>
  <si>
    <t>健康元（600380）</t>
    <phoneticPr fontId="2" type="noConversion"/>
  </si>
  <si>
    <t>2014年半年报：营业收入35.67亿元（+22.24%），净利润2.00亿元（+13.64%），EPS 0.13元。</t>
    <phoneticPr fontId="2" type="noConversion"/>
  </si>
  <si>
    <t>海普瑞（002399）</t>
    <phoneticPr fontId="2" type="noConversion"/>
  </si>
  <si>
    <t>2014年半年报：营业收入9.11亿元（-3.77%），净利润1.10亿元（-56.03%），EPS 0.14元。</t>
    <phoneticPr fontId="2" type="noConversion"/>
  </si>
  <si>
    <t>丰原药业（000153）</t>
    <phoneticPr fontId="2" type="noConversion"/>
  </si>
  <si>
    <t>2014年半年报：营业收入8.46亿元（+18.88%），净利润1874万元（+57.87%），EPS 0.06元。</t>
    <phoneticPr fontId="2" type="noConversion"/>
  </si>
  <si>
    <t>九州通（600998）</t>
    <phoneticPr fontId="2" type="noConversion"/>
  </si>
  <si>
    <t>2014年半年报：营业收入199.13亿元（+23.21%），净利润2.09亿元（+17.60%），EPS 0.14元。</t>
    <phoneticPr fontId="2" type="noConversion"/>
  </si>
  <si>
    <t>科伦药业（002422）</t>
    <phoneticPr fontId="2" type="noConversion"/>
  </si>
  <si>
    <t>2014年半年报：营业收入39.67亿元（+24.70%），净利润5.37亿元（+0.47%），EPS 1.12元。</t>
    <phoneticPr fontId="2" type="noConversion"/>
  </si>
  <si>
    <t>康美药业（600518）</t>
    <phoneticPr fontId="2" type="noConversion"/>
  </si>
  <si>
    <t>2014年半年报：营业收入77.62亿元（+27.12%），净利润10.27亿元（+8.70%），EPS 0.47元。</t>
    <phoneticPr fontId="2" type="noConversion"/>
  </si>
  <si>
    <t>上海医药（601607）</t>
    <phoneticPr fontId="2" type="noConversion"/>
  </si>
  <si>
    <t>2014年半年报：营业收入440.13亿元（+13.68%），净利润13.18亿元（+10.79%），EPS 0.49元。</t>
    <phoneticPr fontId="2" type="noConversion"/>
  </si>
  <si>
    <t>佛慈制药（002644）</t>
    <phoneticPr fontId="2" type="noConversion"/>
  </si>
  <si>
    <t>2014年半年报：营业收入2.16亿元（+43.86%），净利润1604万元（+16.82%），EPS 0.09元。</t>
    <phoneticPr fontId="2" type="noConversion"/>
  </si>
  <si>
    <t>天药股份（600488）</t>
    <phoneticPr fontId="2" type="noConversion"/>
  </si>
  <si>
    <t>2014年半年报：营业收入7.14亿元（-13.85%），净利润3513万元（-4.63%），EPS 0.04元。</t>
    <phoneticPr fontId="2" type="noConversion"/>
  </si>
  <si>
    <t>钱江生化（600796）</t>
    <phoneticPr fontId="2" type="noConversion"/>
  </si>
  <si>
    <t>2014年半年报：营业收入1.96亿元（-20.17%），净利润2972万元（+69.83%），EPS 0.10元。</t>
    <phoneticPr fontId="2" type="noConversion"/>
  </si>
  <si>
    <t>丽珠集团（000513）</t>
    <phoneticPr fontId="2" type="noConversion"/>
  </si>
  <si>
    <t>2014年半年报：营业收入26.28亿元（+21.56%），净利润2.91亿元（+12.20%），EPS 0.98元。</t>
    <phoneticPr fontId="2" type="noConversion"/>
  </si>
  <si>
    <t>辅仁药业（600781）</t>
    <phoneticPr fontId="2" type="noConversion"/>
  </si>
  <si>
    <t>2014年半年报：营业收入1.95亿元（+6.49%），净利润1386万元（+18.84%），EPS 0.08元。</t>
    <phoneticPr fontId="2" type="noConversion"/>
  </si>
  <si>
    <t>信邦制药（002390）</t>
    <phoneticPr fontId="2" type="noConversion"/>
  </si>
  <si>
    <t>2014年半年报：营业收入7.84亿元（+225.43%），净利润4634万元（+157.92%），EPS 0.11元</t>
    <phoneticPr fontId="2" type="noConversion"/>
  </si>
  <si>
    <t>仁和药业（000650）</t>
    <phoneticPr fontId="2" type="noConversion"/>
  </si>
  <si>
    <t>2014年半年报：营业收入10.12亿元（+17.35%），净利润1.25亿元（-16.63%），EPS 0.13元。</t>
    <phoneticPr fontId="2" type="noConversion"/>
  </si>
  <si>
    <t>太极集团（600129）</t>
    <phoneticPr fontId="2" type="noConversion"/>
  </si>
  <si>
    <t>2014年半年报：营业收入36.97亿元（+7.16%），净利润2362万元（+12.29%），EPS 0.06元。</t>
    <phoneticPr fontId="2" type="noConversion"/>
  </si>
  <si>
    <t>以岭药业（002603）</t>
    <phoneticPr fontId="2" type="noConversion"/>
  </si>
  <si>
    <t>2014年半年报：营业收入15.37亿元（+32.95%），净利润2.01亿元（+32.61%），EPS 0.36元。</t>
    <phoneticPr fontId="2" type="noConversion"/>
  </si>
  <si>
    <t>千金药业（600479）</t>
    <phoneticPr fontId="2" type="noConversion"/>
  </si>
  <si>
    <t>2014年半年报：营业收入10.26亿元（+19.29%），净利润3949万元（-15.38%），EPS 0.13元。</t>
    <phoneticPr fontId="2" type="noConversion"/>
  </si>
  <si>
    <t>沃森生物（300142）</t>
    <phoneticPr fontId="2" type="noConversion"/>
  </si>
  <si>
    <t>2014年半年报：营业收入4.02亿元（+70.80%），净利润-6186万元（-180.46%），EPS -0.26元。</t>
    <phoneticPr fontId="2" type="noConversion"/>
  </si>
  <si>
    <t>东北制药（000597）</t>
    <phoneticPr fontId="2" type="noConversion"/>
  </si>
  <si>
    <t>2014年前三季度业绩预告：盈利3000万-5000万元，0.08元-0.14元。</t>
    <phoneticPr fontId="2" type="noConversion"/>
  </si>
  <si>
    <t>新和成（002001）</t>
    <phoneticPr fontId="2" type="noConversion"/>
  </si>
  <si>
    <t>2014年半年报：营业收入21.30亿元（+5.55%），净利润5.49亿元（+33.46%），EPS 0.50元。</t>
    <phoneticPr fontId="2" type="noConversion"/>
  </si>
  <si>
    <t>东阿阿胶（000423）</t>
    <phoneticPr fontId="2" type="noConversion"/>
  </si>
  <si>
    <t>2014年半年报：营业收入17.27亿元（-1.50%），净利润6.21亿元（+14.63%），EPS 0.95元。</t>
    <phoneticPr fontId="2" type="noConversion"/>
  </si>
  <si>
    <t>仟源制药（300254）</t>
    <phoneticPr fontId="2" type="noConversion"/>
  </si>
  <si>
    <t>2014年半年报：营业收入3.00亿元（+39.35%），净利润1980万元（+46.32%），EPS 0.21元。</t>
    <phoneticPr fontId="2" type="noConversion"/>
  </si>
  <si>
    <t>华兰生物（002007）</t>
    <phoneticPr fontId="2" type="noConversion"/>
  </si>
  <si>
    <t>2014年半年报：营业收入5.29亿元（+4.64%），净利润2.86亿元（+23.64%），EPS 0.49元。</t>
    <phoneticPr fontId="2" type="noConversion"/>
  </si>
  <si>
    <t>福瑞股份（300049）</t>
    <phoneticPr fontId="2" type="noConversion"/>
  </si>
  <si>
    <t>2014年半年报：营业收入2.63亿元（+18.34%），净利润1550万元（+175.98%），EPS 0.12元。</t>
    <phoneticPr fontId="2" type="noConversion"/>
  </si>
  <si>
    <t>振东制药（300158）</t>
    <phoneticPr fontId="2" type="noConversion"/>
  </si>
  <si>
    <t>2014年半年报：营业收入7.19亿元（+7.82%），净利润3148万元（-10.58%），EPS 0.11元。</t>
    <phoneticPr fontId="2" type="noConversion"/>
  </si>
  <si>
    <t>香雪制药（300147）</t>
    <phoneticPr fontId="2" type="noConversion"/>
  </si>
  <si>
    <t>2014年半年报：营业收入7.46亿元（+64.66%），净利润8970万元（+62.39%），EPS 0.13元。</t>
    <phoneticPr fontId="2" type="noConversion"/>
  </si>
  <si>
    <t>指标名称</t>
    <phoneticPr fontId="2" type="noConversion"/>
  </si>
  <si>
    <t>单位</t>
    <phoneticPr fontId="2" type="noConversion"/>
  </si>
  <si>
    <t>元/千克</t>
    <phoneticPr fontId="2" type="noConversion"/>
  </si>
  <si>
    <t>单价:根茎类:三七:120头</t>
    <phoneticPr fontId="2" type="noConversion"/>
  </si>
  <si>
    <t>单价:根茎类:川芎:晒统个</t>
    <phoneticPr fontId="2" type="noConversion"/>
  </si>
  <si>
    <t>单价:根茎类:太子参:宣州统</t>
    <phoneticPr fontId="2" type="noConversion"/>
  </si>
  <si>
    <t>单位</t>
    <phoneticPr fontId="2" type="noConversion"/>
  </si>
  <si>
    <t>元/千克</t>
    <phoneticPr fontId="2" type="noConversion"/>
  </si>
  <si>
    <t>北京市、天津市、上海市、江苏省、福建省、广东省、海南省卫生计生委、商务主管部门：
为推进健康服务业发展，更好地满足人民群众医疗服务需求，根据《中共中央关于全面深化改革若干重大问题的决定》和《国务院关于促进健康服务业发展的若干意见》(国发〔2013〕40号)精神，决定在北京等7省(市)开展设立外资独资医院试点工作。
(资料来源：商务部）</t>
    <phoneticPr fontId="2" type="noConversion"/>
  </si>
  <si>
    <t>两部委批准京津沪等7省试点设外资独资医院</t>
    <phoneticPr fontId="2" type="noConversion"/>
  </si>
  <si>
    <t>江西招标抛弃“双信封”，拟推“挂网采购</t>
    <phoneticPr fontId="2" type="noConversion"/>
  </si>
  <si>
    <t>8月28日，此前关于江西省新一轮药品招标似推行“挂网采购模式”的传闻终于得到证实。按江西省医药采购中心在日前公布的实施方案，江西省抛弃过去的“双信封模式”，转向“集中挂网模式”。
记者了解到，按照新近公布的《江西省医疗机构药品集中挂网采购实施方案(2014年版)(征求意见稿)，江西省拟将基药与非基药合并进行限价挂网，分为原研/专利、单独定价/优质优价/国家一类新药/保密处方中成药等、新版GMP/进口药品/欧美认证/进口药品、其他GMP药品四个质量层次制定最高限价，只要符合限价均可挂网;在采购中，县及县以上医疗机构以市为单位，在限价基础上与生产企业进行价格谈判确定目录，而在基层则以县区为单位从基药及低价药中选择，不高于限价即可。
（资料来源：江南都市报）</t>
    <phoneticPr fontId="2" type="noConversion"/>
  </si>
  <si>
    <t xml:space="preserve">浙江招标分类管控思路明显 </t>
    <phoneticPr fontId="2" type="noConversion"/>
  </si>
  <si>
    <t>近日各地招标工作有点忙。除了福建“低价论”、安徽“屏蔽门”，四川、江西等省纷纷启动新一轮招标，一拖再拖的浙江也公布了一份极富创新内涵的征求意见稿。依据文件，浙江遵循分类采购思路，中标规则宽松但分品种限价极为严格，强调量价挂钩、扶低抑高，并注重性价比。整体方案业界赞许颇多，但最终影响尚难有准确预判。
浙江医药行业协会有关专家认为，尽管文件出台时间一延再延，但意见稿的的确确与过去多年各省的做法有较大创新。分类目录管理、按采购金额区别限价、招标规则宽松、保护原有中标格局、鼓励高性价比产品等内容，均为创新思路。
分类采购方面，浙江本次第一批品种主要对象为基药，也包括低价药、临床紧缺药物和非主流品种等非基药品种。
文件对降价的要求极为明确，且要求上一轮招标中配送金额前200位的品种，以每50个名次为标准制定四档降价幅度，明确降幅。
参考价方面，以所涉药品浙江现行交易价格及北京、山东、江苏、河南、湖南、上海六省(市)2010年以来的交易价对比，最低值为基准价。其中，属于浙江原基药目录内品种，配送金额前200位的品种，四档降价分别为5%、4%、3%和2%;属浙江原基药目录内但未按基药管理的，以及新进基药目录的品种，取浙江中标价与现行交易价的低值基础上，下降10%价格与基准价下降5%价格的高值，再与基准价取低值作为参考价。其中，属于本省前200位配送金额品种四档降价分别降幅均再多下降5%、4%、3%和2%;基药目录内其他非中标产品，在基准价基础上，下降5%作为参考价;非主流产品采购目录品种，根据配送金额，在基准价基础上将下降10%、9%、8%和7%;非中标产品在基准价基础上，下降10%作为参考价。
基药采购商务标价格分占40%，技术标新版GMP、产品覆盖率及药品到货率均占10%。1个品规允许中标产品最多达6个。在基药使用方面，统一定价产品供全省各级医疗机构使用，县及县以上医疗机构根据等级不同，采购金额比例为20%~50%。区别定价的产品，供县及县以上医疗机构使用。允许基层医疗卫生机构使用一定金额的医保目录内非基药中标产品，采购金额为30%以内。值得关注的是，浙江特别强调中药注射剂、抗菌药物参考价的取值方法，即在上述所属范围内的降幅上均多降5%作为该产品参考价，而累加降幅的方式意味着有可能使部分品种的最大降幅达到15%。
（资料来源：医药经济报）</t>
    <phoneticPr fontId="2" type="noConversion"/>
  </si>
  <si>
    <t>第三方机构如何整合三大医保</t>
    <phoneticPr fontId="2" type="noConversion"/>
  </si>
  <si>
    <t>在人社部与国家卫计委陷入管辖权的“拉锯战”导致三大医疗保险体系的整合方式一直处于悬而未决的状态之下，近日一种新的解决方案可能纳入中央编办的视野。在新方案下，未来可能成立一个类似“医保基金管理中心”的第三方机构进行统一管理。该机构为政府直属事业单位，统一管理医保基金的使用。
根据2013年3月26日国务院办公厅发布的《国务院机构改革和职能转变方案》任务分工，2013年6月底前，应该由中编办牵头，完成城镇职工基本医疗保险、城镇居民基本医疗保险、新型农村合作医疗的职责整合。不过，时至今日，也未有一个明确的方案出台。目前，最大的阻碍在于整合后划归哪个部门管理的问题。
整合后的管理权归属不是表面的部门之争，背后实际上是对采取“大卫生”还是“大保障”医保模式的讨论。业内人士认为，无论是哪个部委来监管三大医保，各自在管理和监督上的“短板”都难以弥补。
从中编办可能考虑的新方案来看，其模式与备受关注的“三明模式”有类似之处。
不过，对于“三保合一”改革的长远目标，中国社科院劳动社会保障研究中心主任王延中曾表示：“整合不仅是管理部门合并，更多是需要制度之间的衔接，实现所有参保人待遇无差异，这才是真正的分担疾病风险的医保补偿模式。”
（资料来源：医药经济报）</t>
    <phoneticPr fontId="2" type="noConversion"/>
  </si>
  <si>
    <t xml:space="preserve">福建：2015年前定点医院全面实施医保总额控制，用药格局或生变 </t>
    <phoneticPr fontId="2" type="noConversion"/>
  </si>
  <si>
    <t>福建省人社厅最新消息显示，计划在2015年，实现在全省所有定点医疗机构开展以总额控制为基础的复合式付费方式改革，并在此基础上推进单病种付费结算制度，业界预期，总额控制或使医院现有用药格局产生微妙变化，高性价比的仿制药将逐步实现“进口替代”，而疗效不明显的辅助用药将直接受到控费冲击。
（资料来源：大智慧）</t>
    <phoneticPr fontId="2" type="noConversion"/>
  </si>
  <si>
    <t xml:space="preserve">国家卫生计生委关于推进医疗机构远程医疗服务的意见 </t>
    <phoneticPr fontId="2" type="noConversion"/>
  </si>
  <si>
    <t>为推动远程医疗服务持续健康发展，优化医疗资源配置，实现优质医疗资源下沉，提高医疗服务能力和水平，进一步贯彻落实《中共中央国务院关于深化医药卫生体制改革的意见》，现就推进医疗机构远程医疗服务提出以下意见：
一、加强统筹协调，积极推动远程医疗服务发展；
二、明确服务内容，确保远程医疗服务质量安全；
三、完善服务流程，保障远程医疗服务优质高效；
四、加强监督管理，保证医患双方合法权益
（资料来源：卫计委）</t>
    <phoneticPr fontId="2" type="noConversion"/>
  </si>
  <si>
    <t>迪安诊断（300244）</t>
    <phoneticPr fontId="2" type="noConversion"/>
  </si>
  <si>
    <t>2014年半年报：营业收入6.25亿元（+35.22%），净利润6259万元（+38.02%) ,EPS 0.31元。</t>
    <phoneticPr fontId="2" type="noConversion"/>
  </si>
  <si>
    <t>金城医药（300233）</t>
    <phoneticPr fontId="2" type="noConversion"/>
  </si>
  <si>
    <t>2014年半年报：营业收入5.00亿元（+15.09%），净利润5344万元（+87.62%），EPS 0.44元。</t>
    <phoneticPr fontId="2" type="noConversion"/>
  </si>
  <si>
    <t>力生制药（002393）</t>
    <phoneticPr fontId="2" type="noConversion"/>
  </si>
  <si>
    <t>2014年半年报：营业收入4.79亿元（-19.99%），净利润9488万元（-54.71%），EPS 0.52元。</t>
    <phoneticPr fontId="2" type="noConversion"/>
  </si>
  <si>
    <t>金陵药业（000919）</t>
    <phoneticPr fontId="2" type="noConversion"/>
  </si>
  <si>
    <t>2014年半年报：营业收入13.82亿元（+8.02%），净利润1.09亿元（+33.35%），EPS 0.22元。</t>
    <phoneticPr fontId="2" type="noConversion"/>
  </si>
  <si>
    <t>京新药业（002020）</t>
    <phoneticPr fontId="2" type="noConversion"/>
  </si>
  <si>
    <t>2014年半年报：营业收入5.95亿元（+30.17%），净利润5950万元（+75.15%），EPS 0.24元。</t>
    <phoneticPr fontId="2" type="noConversion"/>
  </si>
  <si>
    <t>华润双鹤（600062）</t>
    <phoneticPr fontId="2" type="noConversion"/>
  </si>
  <si>
    <t>2014年半年报：营业收入21.61亿元（-43.30%），净利润3.15亿元（-7.48%），EPS 0.55元。</t>
    <phoneticPr fontId="2" type="noConversion"/>
  </si>
  <si>
    <t>海正药业（600267）</t>
    <phoneticPr fontId="2" type="noConversion"/>
  </si>
  <si>
    <t>2014年半年报：营业收入47.73亿元（+11.69%），净利润1.70亿元（+5.69%），EPS 0.20元。</t>
    <phoneticPr fontId="2" type="noConversion"/>
  </si>
  <si>
    <t>单价:花类:红花:新疆统</t>
    <phoneticPr fontId="2" type="noConversion"/>
  </si>
  <si>
    <t>单位</t>
    <phoneticPr fontId="2" type="noConversion"/>
  </si>
  <si>
    <t>元/千克</t>
    <phoneticPr fontId="2" type="noConversion"/>
  </si>
  <si>
    <t>指标名称</t>
    <phoneticPr fontId="2" type="noConversion"/>
  </si>
  <si>
    <t>单价:根茎类:丹参:山东统</t>
    <phoneticPr fontId="2" type="noConversion"/>
  </si>
  <si>
    <t>单位</t>
    <phoneticPr fontId="2" type="noConversion"/>
  </si>
  <si>
    <t>元/千克</t>
    <phoneticPr fontId="2" type="noConversion"/>
  </si>
  <si>
    <t>单价:全草类:青蒿:全草</t>
    <phoneticPr fontId="2" type="noConversion"/>
  </si>
  <si>
    <t>天坛生物（600161）</t>
    <phoneticPr fontId="2" type="noConversion"/>
  </si>
  <si>
    <t>2014年半年报：营业收入10.83亿元（+20.19%），净利润2.29亿元（+2.28%），EPS 0.44元。</t>
    <phoneticPr fontId="2" type="noConversion"/>
  </si>
  <si>
    <t>2014年半年报：营业收入51.88亿元（+8.80%），净利润4.26亿元（+14.35%），EPS 0.325元</t>
    <phoneticPr fontId="2" type="noConversion"/>
  </si>
  <si>
    <t>同仁堂（600085）</t>
    <phoneticPr fontId="2" type="noConversion"/>
  </si>
  <si>
    <t>莱茵生物（002166）</t>
    <phoneticPr fontId="2" type="noConversion"/>
  </si>
  <si>
    <t>2014年半年报：营业收入1.84亿元（+8.52%），净利润1475万元（+159.47%），EPS 0.11元。</t>
    <phoneticPr fontId="2" type="noConversion"/>
  </si>
  <si>
    <t>单价:花类:红花:新疆统</t>
    <phoneticPr fontId="2" type="noConversion"/>
  </si>
  <si>
    <t>单位</t>
    <phoneticPr fontId="2" type="noConversion"/>
  </si>
  <si>
    <t>元/千克</t>
    <phoneticPr fontId="2" type="noConversion"/>
  </si>
  <si>
    <t>指标名称</t>
    <phoneticPr fontId="2" type="noConversion"/>
  </si>
  <si>
    <t>单价:根茎类:川芎:晒统个</t>
    <phoneticPr fontId="2" type="noConversion"/>
  </si>
  <si>
    <t>单位</t>
    <phoneticPr fontId="2" type="noConversion"/>
  </si>
  <si>
    <t>元/千克</t>
    <phoneticPr fontId="2" type="noConversion"/>
  </si>
  <si>
    <t>单价:根茎类:黄连:鸡爪统</t>
    <phoneticPr fontId="2" type="noConversion"/>
  </si>
  <si>
    <t>单价:根茎类:丹参:山东统</t>
    <phoneticPr fontId="2" type="noConversion"/>
  </si>
  <si>
    <t>单价:全草类:青蒿:全草</t>
    <phoneticPr fontId="2" type="noConversion"/>
  </si>
  <si>
    <t>单价:根茎类:天麻:家统</t>
    <phoneticPr fontId="2" type="noConversion"/>
  </si>
  <si>
    <t>单价:根茎类:三七:120头</t>
    <phoneticPr fontId="2" type="noConversion"/>
  </si>
  <si>
    <t>单价:根茎类:板蓝根:甘肃统个</t>
    <phoneticPr fontId="2" type="noConversion"/>
  </si>
  <si>
    <t>单价:花类:金银花:统花</t>
    <phoneticPr fontId="2" type="noConversion"/>
  </si>
  <si>
    <t>单价:菌藻类:冬虫夏草:2000条</t>
    <phoneticPr fontId="2" type="noConversion"/>
  </si>
  <si>
    <t>单价:根茎类:太子参:宣州统</t>
    <phoneticPr fontId="2" type="noConversion"/>
  </si>
  <si>
    <t>单位</t>
    <phoneticPr fontId="2" type="noConversion"/>
  </si>
  <si>
    <t>元/千克</t>
    <phoneticPr fontId="2" type="noConversion"/>
  </si>
  <si>
    <t>单价:根茎类:西洋参:国产长支</t>
    <phoneticPr fontId="2" type="noConversion"/>
  </si>
  <si>
    <t>单价:氢化可的松</t>
    <phoneticPr fontId="2" type="noConversion"/>
  </si>
  <si>
    <t>单价:黄体酮</t>
    <phoneticPr fontId="2" type="noConversion"/>
  </si>
  <si>
    <t>单价:维生素D3:国产</t>
    <phoneticPr fontId="2" type="noConversion"/>
  </si>
  <si>
    <t>单价:醋酸氢化可的松</t>
    <phoneticPr fontId="2" type="noConversion"/>
  </si>
  <si>
    <t>单价:4-AA</t>
    <phoneticPr fontId="2" type="noConversion"/>
  </si>
  <si>
    <t>单价:维生素E:国产</t>
    <phoneticPr fontId="2" type="noConversion"/>
  </si>
  <si>
    <t>单价:双烯(双烯醇酮醋酸酯)</t>
    <phoneticPr fontId="2" type="noConversion"/>
  </si>
  <si>
    <t>单价:VC粉:国产</t>
    <phoneticPr fontId="2" type="noConversion"/>
  </si>
  <si>
    <t>单价:皂素</t>
    <phoneticPr fontId="2" type="noConversion"/>
  </si>
  <si>
    <t>单价:醋酸甲地孕酮</t>
    <phoneticPr fontId="2" type="noConversion"/>
  </si>
  <si>
    <t>单价:6-APA</t>
    <phoneticPr fontId="2" type="noConversion"/>
  </si>
  <si>
    <t>单价:7-ACA-酶法</t>
    <phoneticPr fontId="2" type="noConversion"/>
  </si>
  <si>
    <t>单价:泛酸钙:鑫富/新发</t>
    <phoneticPr fontId="2" type="noConversion"/>
  </si>
  <si>
    <t>单价:地塞米松磷酸钠</t>
    <phoneticPr fontId="2" type="noConversion"/>
  </si>
  <si>
    <t>单价:维生素A:国产</t>
    <phoneticPr fontId="2" type="noConversion"/>
  </si>
  <si>
    <t>单价:7-ADCA</t>
    <phoneticPr fontId="2" type="noConversion"/>
  </si>
  <si>
    <t>8月29日讯，广东省政府本周下发《广东省深化医药卫生体制改革近期工作要点》，其中为二三级医院配备使用基药比例规定了时间节点，要求在2014年年底达到比例要求。在国家还未对二三级基药使用比例有明文规定时，广东省一马当先，成为首个落地该项政策的省份。
近期工作要点指出，到2014年底前，二级公立医院基本药物销售额达到40%-50%；三级公立医院基本药物销售额达到25%-30%，其中县级公立医院改革试点医院基本药物销售额达到50%。并将是否通过新版GMP作为质量评价重要指标。去年8月，广东省政府下发该省深化医药卫生体制改革2013主要工作安排的通知，提高其二三级医院基药使用比例。
（资料来源：大智慧）</t>
    <phoneticPr fontId="2" type="noConversion"/>
  </si>
  <si>
    <t>广东下达基药配比任务，首个地方落地二三级医院基药使用比例</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</si>
</sst>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2">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180" fontId="0" fillId="0" borderId="0" xfId="0" applyNumberFormat="1" applyAlignment="1">
      <alignment vertical="center"/>
    </xf>
    <xf numFmtId="176" fontId="0" fillId="0" borderId="0" xfId="0" applyNumberFormat="1" applyAlignment="1">
      <alignment horizontal="right" vertical="center"/>
    </xf>
    <xf numFmtId="176" fontId="8" fillId="0" borderId="0" xfId="0" applyNumberFormat="1" applyFont="1" applyBorder="1" applyAlignment="1">
      <alignment horizontal="righ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1" fillId="25" borderId="0" xfId="65" applyFont="1" applyFill="1" applyAlignment="1">
      <alignment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02">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4980.7700000000004</c:v>
                </c:pt>
                <c:pt idx="20">
                  <c:v>5033.7700000000004</c:v>
                </c:pt>
                <c:pt idx="21">
                  <c:v>5161.5200000000004</c:v>
                </c:pt>
                <c:pt idx="22">
                  <c:v>5230.9800000000005</c:v>
                </c:pt>
                <c:pt idx="23">
                  <c:v>5214.59</c:v>
                </c:pt>
                <c:pt idx="24">
                  <c:v>5292.83</c:v>
                </c:pt>
                <c:pt idx="25">
                  <c:v>5271.4299999999994</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c:v>
                </c:pt>
                <c:pt idx="51">
                  <c:v>5363.8200000000024</c:v>
                </c:pt>
                <c:pt idx="52">
                  <c:v>5183.17</c:v>
                </c:pt>
                <c:pt idx="53">
                  <c:v>5183.1400000000003</c:v>
                </c:pt>
                <c:pt idx="54">
                  <c:v>4922.6400000000003</c:v>
                </c:pt>
                <c:pt idx="55">
                  <c:v>4895.2</c:v>
                </c:pt>
                <c:pt idx="56">
                  <c:v>5064.34</c:v>
                </c:pt>
                <c:pt idx="57">
                  <c:v>5013.5200000000004</c:v>
                </c:pt>
                <c:pt idx="58">
                  <c:v>4962.7700000000004</c:v>
                </c:pt>
                <c:pt idx="59">
                  <c:v>5117.03</c:v>
                </c:pt>
                <c:pt idx="60">
                  <c:v>5299.38</c:v>
                </c:pt>
                <c:pt idx="61">
                  <c:v>5344.1200000000044</c:v>
                </c:pt>
                <c:pt idx="62">
                  <c:v>5292.77</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5460.4299999999994</c:v>
                </c:pt>
                <c:pt idx="73">
                  <c:v>5366.4</c:v>
                </c:pt>
                <c:pt idx="74">
                  <c:v>5522.59</c:v>
                </c:pt>
                <c:pt idx="75">
                  <c:v>5639.09</c:v>
                </c:pt>
                <c:pt idx="76">
                  <c:v>5736.81</c:v>
                </c:pt>
                <c:pt idx="77">
                  <c:v>5624.77</c:v>
                </c:pt>
                <c:pt idx="78">
                  <c:v>5616.13</c:v>
                </c:pt>
                <c:pt idx="79">
                  <c:v>5557.74</c:v>
                </c:pt>
                <c:pt idx="80">
                  <c:v>5497.13</c:v>
                </c:pt>
                <c:pt idx="81">
                  <c:v>5485.41</c:v>
                </c:pt>
                <c:pt idx="82">
                  <c:v>5617.52</c:v>
                </c:pt>
                <c:pt idx="83">
                  <c:v>5620.9299999999994</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5749.4299999999994</c:v>
                </c:pt>
                <c:pt idx="101">
                  <c:v>5614.1600000000044</c:v>
                </c:pt>
                <c:pt idx="102">
                  <c:v>5612.28</c:v>
                </c:pt>
                <c:pt idx="103">
                  <c:v>5509.5</c:v>
                </c:pt>
                <c:pt idx="104">
                  <c:v>5556.95</c:v>
                </c:pt>
                <c:pt idx="105">
                  <c:v>5634.27</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6087.4299999999994</c:v>
                </c:pt>
                <c:pt idx="224">
                  <c:v>6052.96</c:v>
                </c:pt>
                <c:pt idx="225">
                  <c:v>6112.64</c:v>
                </c:pt>
                <c:pt idx="226">
                  <c:v>5950.6200000000044</c:v>
                </c:pt>
                <c:pt idx="227">
                  <c:v>5976.6100000000024</c:v>
                </c:pt>
                <c:pt idx="228">
                  <c:v>5958.6600000000044</c:v>
                </c:pt>
                <c:pt idx="229">
                  <c:v>6040.99</c:v>
                </c:pt>
                <c:pt idx="230">
                  <c:v>6009.3</c:v>
                </c:pt>
                <c:pt idx="231">
                  <c:v>6140.5</c:v>
                </c:pt>
                <c:pt idx="232">
                  <c:v>6164.4299999999994</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5164.9323000000004</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5256.9143000000004</c:v>
                </c:pt>
                <c:pt idx="16">
                  <c:v>5088.2390999999998</c:v>
                </c:pt>
                <c:pt idx="17">
                  <c:v>5184.0225000000682</c:v>
                </c:pt>
                <c:pt idx="18">
                  <c:v>5126.4610000000002</c:v>
                </c:pt>
                <c:pt idx="19">
                  <c:v>5083.7521000000024</c:v>
                </c:pt>
                <c:pt idx="20">
                  <c:v>5088.5922000000683</c:v>
                </c:pt>
                <c:pt idx="21">
                  <c:v>5178.4762000000001</c:v>
                </c:pt>
                <c:pt idx="22">
                  <c:v>5247.1719000000003</c:v>
                </c:pt>
                <c:pt idx="23">
                  <c:v>5255.3979000000008</c:v>
                </c:pt>
                <c:pt idx="24">
                  <c:v>5282.1118000000024</c:v>
                </c:pt>
                <c:pt idx="25">
                  <c:v>5250.9317999999985</c:v>
                </c:pt>
                <c:pt idx="26">
                  <c:v>5278.0403000000015</c:v>
                </c:pt>
                <c:pt idx="27">
                  <c:v>5257.1221000000942</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5406.3746999999994</c:v>
                </c:pt>
                <c:pt idx="43">
                  <c:v>5329.6192000000747</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4510.2147000000004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4726.5843000000004</c:v>
                </c:pt>
                <c:pt idx="69">
                  <c:v>4792.9119000000001</c:v>
                </c:pt>
                <c:pt idx="70">
                  <c:v>4814.8272000000024</c:v>
                </c:pt>
                <c:pt idx="71">
                  <c:v>4742.1016000000054</c:v>
                </c:pt>
                <c:pt idx="72">
                  <c:v>4664.1828000000014</c:v>
                </c:pt>
                <c:pt idx="73">
                  <c:v>4550.2438999999995</c:v>
                </c:pt>
                <c:pt idx="74">
                  <c:v>4574.5689000000002</c:v>
                </c:pt>
                <c:pt idx="75">
                  <c:v>4706.7877999999318</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4732.7330999999995</c:v>
                </c:pt>
                <c:pt idx="85">
                  <c:v>4764.5363000000007</c:v>
                </c:pt>
                <c:pt idx="86">
                  <c:v>4737.4901</c:v>
                </c:pt>
                <c:pt idx="87">
                  <c:v>4729.5133000000005</c:v>
                </c:pt>
                <c:pt idx="88">
                  <c:v>4748.6866000000682</c:v>
                </c:pt>
                <c:pt idx="89">
                  <c:v>4887.4074999999993</c:v>
                </c:pt>
                <c:pt idx="90">
                  <c:v>4900.4528</c:v>
                </c:pt>
                <c:pt idx="91">
                  <c:v>4879.7007999999996</c:v>
                </c:pt>
                <c:pt idx="92">
                  <c:v>4822.5754999999999</c:v>
                </c:pt>
                <c:pt idx="93">
                  <c:v>4786.3476999999993</c:v>
                </c:pt>
                <c:pt idx="94">
                  <c:v>4843.0367000000015</c:v>
                </c:pt>
                <c:pt idx="95">
                  <c:v>4803.6515000000054</c:v>
                </c:pt>
                <c:pt idx="96">
                  <c:v>4795.5916000000034</c:v>
                </c:pt>
                <c:pt idx="97">
                  <c:v>4785.9115000000002</c:v>
                </c:pt>
                <c:pt idx="98">
                  <c:v>4750.5976999999993</c:v>
                </c:pt>
                <c:pt idx="99">
                  <c:v>4851.7405000000008</c:v>
                </c:pt>
                <c:pt idx="100">
                  <c:v>4862.6670000000004</c:v>
                </c:pt>
                <c:pt idx="101">
                  <c:v>4836.0363000000007</c:v>
                </c:pt>
                <c:pt idx="102">
                  <c:v>4815.7828</c:v>
                </c:pt>
                <c:pt idx="103">
                  <c:v>4806.6428000000014</c:v>
                </c:pt>
                <c:pt idx="104">
                  <c:v>4819.9996999999994</c:v>
                </c:pt>
                <c:pt idx="105">
                  <c:v>4890.9596000000001</c:v>
                </c:pt>
                <c:pt idx="106">
                  <c:v>4883.0659000000014</c:v>
                </c:pt>
                <c:pt idx="107">
                  <c:v>4864.4535000000005</c:v>
                </c:pt>
                <c:pt idx="108">
                  <c:v>4897.7730999999985</c:v>
                </c:pt>
                <c:pt idx="109">
                  <c:v>5069.8343000000004</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5135.6426000000747</c:v>
                </c:pt>
                <c:pt idx="118">
                  <c:v>5076.6271000000024</c:v>
                </c:pt>
                <c:pt idx="119">
                  <c:v>5045.7793999999994</c:v>
                </c:pt>
                <c:pt idx="120">
                  <c:v>4953.1534000000001</c:v>
                </c:pt>
                <c:pt idx="121">
                  <c:v>4975.0272000000004</c:v>
                </c:pt>
                <c:pt idx="122">
                  <c:v>5004.2546000000002</c:v>
                </c:pt>
                <c:pt idx="123">
                  <c:v>5072.3271000000004</c:v>
                </c:pt>
                <c:pt idx="124">
                  <c:v>5096.7766999999994</c:v>
                </c:pt>
                <c:pt idx="125">
                  <c:v>5046.3818000000001</c:v>
                </c:pt>
                <c:pt idx="126">
                  <c:v>5127.7905000000001</c:v>
                </c:pt>
                <c:pt idx="127">
                  <c:v>5136.1619000000692</c:v>
                </c:pt>
                <c:pt idx="128">
                  <c:v>5125.7339999999995</c:v>
                </c:pt>
                <c:pt idx="129">
                  <c:v>5029.8674000000001</c:v>
                </c:pt>
                <c:pt idx="130">
                  <c:v>5013.1661000000831</c:v>
                </c:pt>
                <c:pt idx="131">
                  <c:v>5039.5891000000001</c:v>
                </c:pt>
                <c:pt idx="132">
                  <c:v>5133.6277</c:v>
                </c:pt>
                <c:pt idx="133">
                  <c:v>5080.8024000000014</c:v>
                </c:pt>
                <c:pt idx="134">
                  <c:v>5023.8849</c:v>
                </c:pt>
                <c:pt idx="135">
                  <c:v>4986.5353000000005</c:v>
                </c:pt>
                <c:pt idx="136">
                  <c:v>4920.1662000001061</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4794.2622000000747</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4753.3397000000004</c:v>
                </c:pt>
                <c:pt idx="179">
                  <c:v>4788.3627000000024</c:v>
                </c:pt>
                <c:pt idx="180">
                  <c:v>4705.7284</c:v>
                </c:pt>
                <c:pt idx="181">
                  <c:v>4784.9766999999993</c:v>
                </c:pt>
                <c:pt idx="182">
                  <c:v>4776.6260000000748</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4556.8912000000682</c:v>
                </c:pt>
                <c:pt idx="192">
                  <c:v>4596.7127</c:v>
                </c:pt>
                <c:pt idx="193">
                  <c:v>4588.5905000000002</c:v>
                </c:pt>
                <c:pt idx="194">
                  <c:v>4594.6146000000044</c:v>
                </c:pt>
                <c:pt idx="195">
                  <c:v>4525.3372999999992</c:v>
                </c:pt>
                <c:pt idx="196">
                  <c:v>4499.3713000000016</c:v>
                </c:pt>
                <c:pt idx="197">
                  <c:v>4543.8666000000831</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4600.1610000000692</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236828544"/>
        <c:axId val="236830080"/>
      </c:lineChart>
      <c:catAx>
        <c:axId val="236828544"/>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236830080"/>
        <c:crosses val="autoZero"/>
        <c:auto val="1"/>
        <c:lblAlgn val="ctr"/>
        <c:lblOffset val="100"/>
      </c:catAx>
      <c:valAx>
        <c:axId val="236830080"/>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236828544"/>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0933" l="0.70000000000000062" r="0.70000000000000062" t="0.750000000000009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238078592"/>
        <c:axId val="238080384"/>
      </c:lineChart>
      <c:dateAx>
        <c:axId val="238078592"/>
        <c:scaling>
          <c:orientation val="minMax"/>
        </c:scaling>
        <c:axPos val="b"/>
        <c:numFmt formatCode="yyyy\-mm;@" sourceLinked="1"/>
        <c:tickLblPos val="nextTo"/>
        <c:crossAx val="238080384"/>
        <c:crosses val="autoZero"/>
        <c:auto val="1"/>
        <c:lblOffset val="100"/>
      </c:dateAx>
      <c:valAx>
        <c:axId val="238080384"/>
        <c:scaling>
          <c:orientation val="minMax"/>
        </c:scaling>
        <c:axPos val="l"/>
        <c:majorGridlines/>
        <c:numFmt formatCode="#,##0;[Red]#,##0" sourceLinked="0"/>
        <c:tickLblPos val="nextTo"/>
        <c:crossAx val="238078592"/>
        <c:crosses val="autoZero"/>
        <c:crossBetween val="between"/>
      </c:valAx>
    </c:plotArea>
    <c:legend>
      <c:legendPos val="b"/>
    </c:legend>
    <c:plotVisOnly val="1"/>
  </c:chart>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238091648"/>
        <c:axId val="238163072"/>
      </c:lineChart>
      <c:dateAx>
        <c:axId val="238091648"/>
        <c:scaling>
          <c:orientation val="minMax"/>
        </c:scaling>
        <c:axPos val="b"/>
        <c:numFmt formatCode="yyyy\-mm;@" sourceLinked="1"/>
        <c:tickLblPos val="nextTo"/>
        <c:crossAx val="238163072"/>
        <c:crosses val="autoZero"/>
        <c:auto val="1"/>
        <c:lblOffset val="100"/>
      </c:dateAx>
      <c:valAx>
        <c:axId val="238163072"/>
        <c:scaling>
          <c:orientation val="minMax"/>
        </c:scaling>
        <c:axPos val="l"/>
        <c:majorGridlines/>
        <c:numFmt formatCode="#,##0;[Red]#,##0" sourceLinked="0"/>
        <c:tickLblPos val="nextTo"/>
        <c:crossAx val="238091648"/>
        <c:crosses val="autoZero"/>
        <c:crossBetween val="between"/>
      </c:valAx>
    </c:plotArea>
    <c:legend>
      <c:legendPos val="b"/>
    </c:legend>
    <c:plotVisOnly val="1"/>
  </c:chart>
  <c:printSettings>
    <c:headerFooter/>
    <c:pageMargins b="0.75000000000001177" l="0.70000000000000062" r="0.70000000000000062" t="0.750000000000011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238299776"/>
        <c:axId val="238301568"/>
      </c:lineChart>
      <c:dateAx>
        <c:axId val="238299776"/>
        <c:scaling>
          <c:orientation val="minMax"/>
        </c:scaling>
        <c:axPos val="b"/>
        <c:numFmt formatCode="yyyy\-mm;@" sourceLinked="1"/>
        <c:tickLblPos val="nextTo"/>
        <c:crossAx val="238301568"/>
        <c:crosses val="autoZero"/>
        <c:auto val="1"/>
        <c:lblOffset val="100"/>
      </c:dateAx>
      <c:valAx>
        <c:axId val="238301568"/>
        <c:scaling>
          <c:orientation val="minMax"/>
        </c:scaling>
        <c:axPos val="l"/>
        <c:numFmt formatCode="#,##0.00;[Red]#,##0.00" sourceLinked="0"/>
        <c:tickLblPos val="nextTo"/>
        <c:txPr>
          <a:bodyPr/>
          <a:lstStyle/>
          <a:p>
            <a:pPr>
              <a:defRPr sz="1000"/>
            </a:pPr>
            <a:endParaRPr lang="zh-CN"/>
          </a:p>
        </c:txPr>
        <c:crossAx val="238299776"/>
        <c:crosses val="autoZero"/>
        <c:crossBetween val="between"/>
      </c:valAx>
    </c:plotArea>
    <c:legend>
      <c:legendPos val="b"/>
    </c:legend>
    <c:plotVisOnly val="1"/>
  </c:chart>
  <c:printSettings>
    <c:headerFooter/>
    <c:pageMargins b="0.75000000000001044" l="0.70000000000000062" r="0.70000000000000062" t="0.750000000000010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238498176"/>
        <c:axId val="238499712"/>
      </c:lineChart>
      <c:dateAx>
        <c:axId val="238498176"/>
        <c:scaling>
          <c:orientation val="minMax"/>
        </c:scaling>
        <c:axPos val="b"/>
        <c:numFmt formatCode="yyyy\-mm;@" sourceLinked="1"/>
        <c:tickLblPos val="nextTo"/>
        <c:txPr>
          <a:bodyPr/>
          <a:lstStyle/>
          <a:p>
            <a:pPr>
              <a:defRPr sz="1000"/>
            </a:pPr>
            <a:endParaRPr lang="zh-CN"/>
          </a:p>
        </c:txPr>
        <c:crossAx val="238499712"/>
        <c:crosses val="autoZero"/>
        <c:auto val="1"/>
        <c:lblOffset val="100"/>
      </c:dateAx>
      <c:valAx>
        <c:axId val="238499712"/>
        <c:scaling>
          <c:orientation val="minMax"/>
        </c:scaling>
        <c:axPos val="l"/>
        <c:numFmt formatCode="#,##0;[Red]#,##0" sourceLinked="0"/>
        <c:tickLblPos val="nextTo"/>
        <c:crossAx val="238498176"/>
        <c:crosses val="autoZero"/>
        <c:crossBetween val="between"/>
      </c:valAx>
    </c:plotArea>
    <c:legend>
      <c:legendPos val="b"/>
    </c:legend>
    <c:plotVisOnly val="1"/>
  </c:chart>
  <c:printSettings>
    <c:headerFooter/>
    <c:pageMargins b="0.75000000000000744" l="0.70000000000000062" r="0.70000000000000062" t="0.750000000000007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333"/>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41519</c:v>
                </c:pt>
                <c:pt idx="1">
                  <c:v>41520</c:v>
                </c:pt>
                <c:pt idx="2">
                  <c:v>41521</c:v>
                </c:pt>
                <c:pt idx="3">
                  <c:v>41522</c:v>
                </c:pt>
                <c:pt idx="4">
                  <c:v>41523</c:v>
                </c:pt>
                <c:pt idx="5">
                  <c:v>41526</c:v>
                </c:pt>
                <c:pt idx="6">
                  <c:v>41527</c:v>
                </c:pt>
                <c:pt idx="7">
                  <c:v>41528</c:v>
                </c:pt>
                <c:pt idx="8">
                  <c:v>41529</c:v>
                </c:pt>
                <c:pt idx="9">
                  <c:v>41530</c:v>
                </c:pt>
                <c:pt idx="10">
                  <c:v>41533</c:v>
                </c:pt>
                <c:pt idx="11">
                  <c:v>41534</c:v>
                </c:pt>
                <c:pt idx="12">
                  <c:v>41535</c:v>
                </c:pt>
                <c:pt idx="13">
                  <c:v>41540</c:v>
                </c:pt>
                <c:pt idx="14">
                  <c:v>41541</c:v>
                </c:pt>
                <c:pt idx="15">
                  <c:v>41542</c:v>
                </c:pt>
                <c:pt idx="16">
                  <c:v>41543</c:v>
                </c:pt>
                <c:pt idx="17">
                  <c:v>41544</c:v>
                </c:pt>
                <c:pt idx="18">
                  <c:v>41547</c:v>
                </c:pt>
                <c:pt idx="19">
                  <c:v>41555</c:v>
                </c:pt>
                <c:pt idx="20">
                  <c:v>41556</c:v>
                </c:pt>
                <c:pt idx="21">
                  <c:v>41557</c:v>
                </c:pt>
                <c:pt idx="22">
                  <c:v>41558</c:v>
                </c:pt>
                <c:pt idx="23">
                  <c:v>41561</c:v>
                </c:pt>
                <c:pt idx="24">
                  <c:v>41562</c:v>
                </c:pt>
                <c:pt idx="25">
                  <c:v>41563</c:v>
                </c:pt>
                <c:pt idx="26">
                  <c:v>41564</c:v>
                </c:pt>
                <c:pt idx="27">
                  <c:v>41565</c:v>
                </c:pt>
                <c:pt idx="28">
                  <c:v>41568</c:v>
                </c:pt>
                <c:pt idx="29">
                  <c:v>41569</c:v>
                </c:pt>
                <c:pt idx="30">
                  <c:v>41570</c:v>
                </c:pt>
                <c:pt idx="31">
                  <c:v>41571</c:v>
                </c:pt>
                <c:pt idx="32">
                  <c:v>41572</c:v>
                </c:pt>
                <c:pt idx="33">
                  <c:v>41575</c:v>
                </c:pt>
                <c:pt idx="34">
                  <c:v>41576</c:v>
                </c:pt>
                <c:pt idx="35">
                  <c:v>41577</c:v>
                </c:pt>
                <c:pt idx="36">
                  <c:v>41578</c:v>
                </c:pt>
                <c:pt idx="37">
                  <c:v>41579</c:v>
                </c:pt>
                <c:pt idx="38">
                  <c:v>41582</c:v>
                </c:pt>
                <c:pt idx="39">
                  <c:v>41583</c:v>
                </c:pt>
                <c:pt idx="40">
                  <c:v>41584</c:v>
                </c:pt>
                <c:pt idx="41">
                  <c:v>41585</c:v>
                </c:pt>
                <c:pt idx="42">
                  <c:v>41586</c:v>
                </c:pt>
                <c:pt idx="43">
                  <c:v>41589</c:v>
                </c:pt>
                <c:pt idx="44">
                  <c:v>41590</c:v>
                </c:pt>
                <c:pt idx="45">
                  <c:v>41591</c:v>
                </c:pt>
                <c:pt idx="46">
                  <c:v>41592</c:v>
                </c:pt>
                <c:pt idx="47">
                  <c:v>41593</c:v>
                </c:pt>
                <c:pt idx="48">
                  <c:v>41596</c:v>
                </c:pt>
                <c:pt idx="49">
                  <c:v>41597</c:v>
                </c:pt>
                <c:pt idx="50">
                  <c:v>41598</c:v>
                </c:pt>
                <c:pt idx="51">
                  <c:v>41599</c:v>
                </c:pt>
                <c:pt idx="52">
                  <c:v>41600</c:v>
                </c:pt>
                <c:pt idx="53">
                  <c:v>41603</c:v>
                </c:pt>
                <c:pt idx="54">
                  <c:v>41604</c:v>
                </c:pt>
                <c:pt idx="55">
                  <c:v>41605</c:v>
                </c:pt>
                <c:pt idx="56">
                  <c:v>41606</c:v>
                </c:pt>
                <c:pt idx="57">
                  <c:v>41607</c:v>
                </c:pt>
                <c:pt idx="58">
                  <c:v>41610</c:v>
                </c:pt>
                <c:pt idx="59">
                  <c:v>41611</c:v>
                </c:pt>
                <c:pt idx="60">
                  <c:v>41612</c:v>
                </c:pt>
                <c:pt idx="61">
                  <c:v>41613</c:v>
                </c:pt>
                <c:pt idx="62">
                  <c:v>41614</c:v>
                </c:pt>
                <c:pt idx="63">
                  <c:v>41617</c:v>
                </c:pt>
                <c:pt idx="64">
                  <c:v>41618</c:v>
                </c:pt>
                <c:pt idx="65">
                  <c:v>41619</c:v>
                </c:pt>
                <c:pt idx="66">
                  <c:v>41620</c:v>
                </c:pt>
                <c:pt idx="67">
                  <c:v>41621</c:v>
                </c:pt>
                <c:pt idx="68">
                  <c:v>41624</c:v>
                </c:pt>
                <c:pt idx="69">
                  <c:v>41625</c:v>
                </c:pt>
                <c:pt idx="70">
                  <c:v>41626</c:v>
                </c:pt>
                <c:pt idx="71">
                  <c:v>41627</c:v>
                </c:pt>
                <c:pt idx="72">
                  <c:v>41628</c:v>
                </c:pt>
                <c:pt idx="73">
                  <c:v>41631</c:v>
                </c:pt>
                <c:pt idx="74">
                  <c:v>41632</c:v>
                </c:pt>
                <c:pt idx="75">
                  <c:v>41633</c:v>
                </c:pt>
                <c:pt idx="76">
                  <c:v>41634</c:v>
                </c:pt>
                <c:pt idx="77">
                  <c:v>41635</c:v>
                </c:pt>
                <c:pt idx="78">
                  <c:v>41638</c:v>
                </c:pt>
                <c:pt idx="79">
                  <c:v>41639</c:v>
                </c:pt>
                <c:pt idx="80">
                  <c:v>41641</c:v>
                </c:pt>
                <c:pt idx="81">
                  <c:v>41642</c:v>
                </c:pt>
                <c:pt idx="82">
                  <c:v>41645</c:v>
                </c:pt>
                <c:pt idx="83">
                  <c:v>41646</c:v>
                </c:pt>
                <c:pt idx="84">
                  <c:v>41647</c:v>
                </c:pt>
                <c:pt idx="85">
                  <c:v>41648</c:v>
                </c:pt>
                <c:pt idx="86">
                  <c:v>41649</c:v>
                </c:pt>
                <c:pt idx="87">
                  <c:v>41652</c:v>
                </c:pt>
                <c:pt idx="88">
                  <c:v>41653</c:v>
                </c:pt>
                <c:pt idx="89">
                  <c:v>41654</c:v>
                </c:pt>
                <c:pt idx="90">
                  <c:v>41655</c:v>
                </c:pt>
                <c:pt idx="91">
                  <c:v>41656</c:v>
                </c:pt>
                <c:pt idx="92">
                  <c:v>41659</c:v>
                </c:pt>
                <c:pt idx="93">
                  <c:v>41660</c:v>
                </c:pt>
                <c:pt idx="94">
                  <c:v>41661</c:v>
                </c:pt>
                <c:pt idx="95">
                  <c:v>41662</c:v>
                </c:pt>
                <c:pt idx="96">
                  <c:v>41663</c:v>
                </c:pt>
                <c:pt idx="97">
                  <c:v>41666</c:v>
                </c:pt>
                <c:pt idx="98">
                  <c:v>41667</c:v>
                </c:pt>
                <c:pt idx="99">
                  <c:v>41668</c:v>
                </c:pt>
                <c:pt idx="100">
                  <c:v>41669</c:v>
                </c:pt>
                <c:pt idx="101">
                  <c:v>41677</c:v>
                </c:pt>
                <c:pt idx="102">
                  <c:v>41680</c:v>
                </c:pt>
                <c:pt idx="103">
                  <c:v>41681</c:v>
                </c:pt>
                <c:pt idx="104">
                  <c:v>41682</c:v>
                </c:pt>
                <c:pt idx="105">
                  <c:v>41683</c:v>
                </c:pt>
                <c:pt idx="106">
                  <c:v>41684</c:v>
                </c:pt>
                <c:pt idx="107">
                  <c:v>41687</c:v>
                </c:pt>
                <c:pt idx="108">
                  <c:v>41688</c:v>
                </c:pt>
                <c:pt idx="109">
                  <c:v>41689</c:v>
                </c:pt>
                <c:pt idx="110">
                  <c:v>41690</c:v>
                </c:pt>
                <c:pt idx="111">
                  <c:v>41691</c:v>
                </c:pt>
                <c:pt idx="112">
                  <c:v>41694</c:v>
                </c:pt>
                <c:pt idx="113">
                  <c:v>41695</c:v>
                </c:pt>
                <c:pt idx="114">
                  <c:v>41696</c:v>
                </c:pt>
                <c:pt idx="115">
                  <c:v>41697</c:v>
                </c:pt>
                <c:pt idx="116">
                  <c:v>41698</c:v>
                </c:pt>
                <c:pt idx="117">
                  <c:v>41701</c:v>
                </c:pt>
                <c:pt idx="118">
                  <c:v>41702</c:v>
                </c:pt>
                <c:pt idx="119">
                  <c:v>41703</c:v>
                </c:pt>
                <c:pt idx="120">
                  <c:v>41704</c:v>
                </c:pt>
                <c:pt idx="121">
                  <c:v>41705</c:v>
                </c:pt>
                <c:pt idx="122">
                  <c:v>41708</c:v>
                </c:pt>
                <c:pt idx="123">
                  <c:v>41709</c:v>
                </c:pt>
                <c:pt idx="124">
                  <c:v>41710</c:v>
                </c:pt>
                <c:pt idx="125">
                  <c:v>41711</c:v>
                </c:pt>
                <c:pt idx="126">
                  <c:v>41712</c:v>
                </c:pt>
                <c:pt idx="127">
                  <c:v>41715</c:v>
                </c:pt>
                <c:pt idx="128">
                  <c:v>41716</c:v>
                </c:pt>
                <c:pt idx="129">
                  <c:v>41717</c:v>
                </c:pt>
                <c:pt idx="130">
                  <c:v>41718</c:v>
                </c:pt>
                <c:pt idx="131">
                  <c:v>41719</c:v>
                </c:pt>
                <c:pt idx="132">
                  <c:v>41722</c:v>
                </c:pt>
                <c:pt idx="133">
                  <c:v>41723</c:v>
                </c:pt>
                <c:pt idx="134">
                  <c:v>41724</c:v>
                </c:pt>
                <c:pt idx="135">
                  <c:v>41725</c:v>
                </c:pt>
                <c:pt idx="136">
                  <c:v>41726</c:v>
                </c:pt>
                <c:pt idx="137">
                  <c:v>41729</c:v>
                </c:pt>
                <c:pt idx="138">
                  <c:v>41730</c:v>
                </c:pt>
                <c:pt idx="139">
                  <c:v>41731</c:v>
                </c:pt>
                <c:pt idx="140">
                  <c:v>41732</c:v>
                </c:pt>
                <c:pt idx="141">
                  <c:v>41733</c:v>
                </c:pt>
                <c:pt idx="142">
                  <c:v>41737</c:v>
                </c:pt>
                <c:pt idx="143">
                  <c:v>41738</c:v>
                </c:pt>
                <c:pt idx="144">
                  <c:v>41739</c:v>
                </c:pt>
                <c:pt idx="145">
                  <c:v>41740</c:v>
                </c:pt>
                <c:pt idx="146">
                  <c:v>41743</c:v>
                </c:pt>
                <c:pt idx="147">
                  <c:v>41744</c:v>
                </c:pt>
                <c:pt idx="148">
                  <c:v>41745</c:v>
                </c:pt>
                <c:pt idx="149">
                  <c:v>41746</c:v>
                </c:pt>
                <c:pt idx="150">
                  <c:v>41747</c:v>
                </c:pt>
                <c:pt idx="151">
                  <c:v>41750</c:v>
                </c:pt>
                <c:pt idx="152">
                  <c:v>41751</c:v>
                </c:pt>
                <c:pt idx="153">
                  <c:v>41752</c:v>
                </c:pt>
                <c:pt idx="154">
                  <c:v>41753</c:v>
                </c:pt>
                <c:pt idx="155">
                  <c:v>41754</c:v>
                </c:pt>
                <c:pt idx="156">
                  <c:v>41757</c:v>
                </c:pt>
                <c:pt idx="157">
                  <c:v>41758</c:v>
                </c:pt>
                <c:pt idx="158">
                  <c:v>41759</c:v>
                </c:pt>
                <c:pt idx="159">
                  <c:v>41764</c:v>
                </c:pt>
                <c:pt idx="160">
                  <c:v>41765</c:v>
                </c:pt>
                <c:pt idx="161">
                  <c:v>41766</c:v>
                </c:pt>
                <c:pt idx="162">
                  <c:v>41767</c:v>
                </c:pt>
                <c:pt idx="163">
                  <c:v>41768</c:v>
                </c:pt>
                <c:pt idx="164">
                  <c:v>41771</c:v>
                </c:pt>
                <c:pt idx="165">
                  <c:v>41772</c:v>
                </c:pt>
                <c:pt idx="166">
                  <c:v>41773</c:v>
                </c:pt>
                <c:pt idx="167">
                  <c:v>41774</c:v>
                </c:pt>
                <c:pt idx="168">
                  <c:v>41775</c:v>
                </c:pt>
                <c:pt idx="169">
                  <c:v>41778</c:v>
                </c:pt>
                <c:pt idx="170">
                  <c:v>41779</c:v>
                </c:pt>
                <c:pt idx="171">
                  <c:v>41780</c:v>
                </c:pt>
                <c:pt idx="172">
                  <c:v>41781</c:v>
                </c:pt>
                <c:pt idx="173">
                  <c:v>41782</c:v>
                </c:pt>
                <c:pt idx="174">
                  <c:v>41785</c:v>
                </c:pt>
                <c:pt idx="175">
                  <c:v>41786</c:v>
                </c:pt>
                <c:pt idx="176">
                  <c:v>41787</c:v>
                </c:pt>
                <c:pt idx="177">
                  <c:v>41788</c:v>
                </c:pt>
                <c:pt idx="178">
                  <c:v>41789</c:v>
                </c:pt>
                <c:pt idx="179">
                  <c:v>41793</c:v>
                </c:pt>
                <c:pt idx="180">
                  <c:v>41794</c:v>
                </c:pt>
                <c:pt idx="181">
                  <c:v>41795</c:v>
                </c:pt>
                <c:pt idx="182">
                  <c:v>41796</c:v>
                </c:pt>
                <c:pt idx="183">
                  <c:v>41799</c:v>
                </c:pt>
                <c:pt idx="184">
                  <c:v>41800</c:v>
                </c:pt>
                <c:pt idx="185">
                  <c:v>41801</c:v>
                </c:pt>
                <c:pt idx="186">
                  <c:v>41802</c:v>
                </c:pt>
                <c:pt idx="187">
                  <c:v>41803</c:v>
                </c:pt>
                <c:pt idx="188">
                  <c:v>41806</c:v>
                </c:pt>
                <c:pt idx="189">
                  <c:v>41807</c:v>
                </c:pt>
                <c:pt idx="190">
                  <c:v>41808</c:v>
                </c:pt>
                <c:pt idx="191">
                  <c:v>41809</c:v>
                </c:pt>
                <c:pt idx="192">
                  <c:v>41810</c:v>
                </c:pt>
                <c:pt idx="193">
                  <c:v>41813</c:v>
                </c:pt>
                <c:pt idx="194">
                  <c:v>41814</c:v>
                </c:pt>
                <c:pt idx="195">
                  <c:v>41815</c:v>
                </c:pt>
                <c:pt idx="196">
                  <c:v>41816</c:v>
                </c:pt>
                <c:pt idx="197">
                  <c:v>41817</c:v>
                </c:pt>
                <c:pt idx="198">
                  <c:v>41820</c:v>
                </c:pt>
                <c:pt idx="199">
                  <c:v>41821</c:v>
                </c:pt>
                <c:pt idx="200">
                  <c:v>41822</c:v>
                </c:pt>
                <c:pt idx="201">
                  <c:v>41823</c:v>
                </c:pt>
                <c:pt idx="202">
                  <c:v>41824</c:v>
                </c:pt>
                <c:pt idx="203">
                  <c:v>41827</c:v>
                </c:pt>
                <c:pt idx="204">
                  <c:v>41828</c:v>
                </c:pt>
                <c:pt idx="205">
                  <c:v>41829</c:v>
                </c:pt>
                <c:pt idx="206">
                  <c:v>41830</c:v>
                </c:pt>
                <c:pt idx="207">
                  <c:v>41831</c:v>
                </c:pt>
                <c:pt idx="208">
                  <c:v>41834</c:v>
                </c:pt>
                <c:pt idx="209">
                  <c:v>41835</c:v>
                </c:pt>
                <c:pt idx="210">
                  <c:v>41836</c:v>
                </c:pt>
                <c:pt idx="211">
                  <c:v>41837</c:v>
                </c:pt>
                <c:pt idx="212">
                  <c:v>41838</c:v>
                </c:pt>
                <c:pt idx="213">
                  <c:v>41841</c:v>
                </c:pt>
                <c:pt idx="214">
                  <c:v>41842</c:v>
                </c:pt>
                <c:pt idx="215">
                  <c:v>41843</c:v>
                </c:pt>
                <c:pt idx="216">
                  <c:v>41844</c:v>
                </c:pt>
                <c:pt idx="217">
                  <c:v>41845</c:v>
                </c:pt>
                <c:pt idx="218">
                  <c:v>41848</c:v>
                </c:pt>
                <c:pt idx="219">
                  <c:v>41849</c:v>
                </c:pt>
                <c:pt idx="220">
                  <c:v>41850</c:v>
                </c:pt>
                <c:pt idx="221">
                  <c:v>41851</c:v>
                </c:pt>
                <c:pt idx="222">
                  <c:v>41852</c:v>
                </c:pt>
                <c:pt idx="223">
                  <c:v>41855</c:v>
                </c:pt>
                <c:pt idx="224">
                  <c:v>41856</c:v>
                </c:pt>
                <c:pt idx="225">
                  <c:v>41857</c:v>
                </c:pt>
                <c:pt idx="226">
                  <c:v>41858</c:v>
                </c:pt>
                <c:pt idx="227">
                  <c:v>41859</c:v>
                </c:pt>
                <c:pt idx="228">
                  <c:v>41862</c:v>
                </c:pt>
                <c:pt idx="229">
                  <c:v>41863</c:v>
                </c:pt>
                <c:pt idx="230">
                  <c:v>41864</c:v>
                </c:pt>
                <c:pt idx="231">
                  <c:v>41865</c:v>
                </c:pt>
                <c:pt idx="232">
                  <c:v>41866</c:v>
                </c:pt>
                <c:pt idx="233">
                  <c:v>41869</c:v>
                </c:pt>
                <c:pt idx="234">
                  <c:v>41870</c:v>
                </c:pt>
                <c:pt idx="235">
                  <c:v>41871</c:v>
                </c:pt>
                <c:pt idx="236">
                  <c:v>41872</c:v>
                </c:pt>
                <c:pt idx="237">
                  <c:v>41873</c:v>
                </c:pt>
                <c:pt idx="238">
                  <c:v>41876</c:v>
                </c:pt>
                <c:pt idx="239">
                  <c:v>41877</c:v>
                </c:pt>
                <c:pt idx="240">
                  <c:v>41878</c:v>
                </c:pt>
                <c:pt idx="241">
                  <c:v>41879</c:v>
                </c:pt>
                <c:pt idx="242">
                  <c:v>41880</c:v>
                </c:pt>
                <c:pt idx="243">
                  <c:v>41883</c:v>
                </c:pt>
                <c:pt idx="244">
                  <c:v>41880</c:v>
                </c:pt>
              </c:numCache>
            </c:numRef>
          </c:cat>
          <c:val>
            <c:numRef>
              <c:f>市场及表现!$M$5:$M$813</c:f>
              <c:numCache>
                <c:formatCode>###,###,##0.000</c:formatCode>
                <c:ptCount val="809"/>
                <c:pt idx="0">
                  <c:v>0</c:v>
                </c:pt>
                <c:pt idx="1">
                  <c:v>1.4721093079302028E-2</c:v>
                </c:pt>
                <c:pt idx="2">
                  <c:v>1.308211196270892E-2</c:v>
                </c:pt>
                <c:pt idx="3">
                  <c:v>9.2188916815783006E-3</c:v>
                </c:pt>
                <c:pt idx="4">
                  <c:v>1.6134676582437724E-2</c:v>
                </c:pt>
                <c:pt idx="5">
                  <c:v>5.1830676830676881E-2</c:v>
                </c:pt>
                <c:pt idx="6">
                  <c:v>6.6606503173667342E-2</c:v>
                </c:pt>
                <c:pt idx="7">
                  <c:v>7.0052112962560864E-2</c:v>
                </c:pt>
                <c:pt idx="8">
                  <c:v>8.0639336236351111E-2</c:v>
                </c:pt>
                <c:pt idx="9">
                  <c:v>7.2643539061449491E-2</c:v>
                </c:pt>
                <c:pt idx="10">
                  <c:v>6.811317632213143E-2</c:v>
                </c:pt>
                <c:pt idx="11">
                  <c:v>4.6104370731236521E-2</c:v>
                </c:pt>
                <c:pt idx="12">
                  <c:v>4.8340246101440165E-2</c:v>
                </c:pt>
                <c:pt idx="13">
                  <c:v>6.5483393841602844E-2</c:v>
                </c:pt>
                <c:pt idx="14">
                  <c:v>5.3242536451491684E-2</c:v>
                </c:pt>
                <c:pt idx="15">
                  <c:v>4.6840468482259645E-2</c:v>
                </c:pt>
                <c:pt idx="16">
                  <c:v>2.7624783221798177E-2</c:v>
                </c:pt>
                <c:pt idx="17">
                  <c:v>3.2162041490399584E-2</c:v>
                </c:pt>
                <c:pt idx="18">
                  <c:v>3.8224073671834669E-2</c:v>
                </c:pt>
                <c:pt idx="19">
                  <c:v>5.2348703468106494E-2</c:v>
                </c:pt>
                <c:pt idx="20">
                  <c:v>5.7422089138507104E-2</c:v>
                </c:pt>
                <c:pt idx="21">
                  <c:v>4.6964157038783982E-2</c:v>
                </c:pt>
                <c:pt idx="22">
                  <c:v>6.3854325048354754E-2</c:v>
                </c:pt>
                <c:pt idx="23">
                  <c:v>6.5592860368979711E-2</c:v>
                </c:pt>
                <c:pt idx="24">
                  <c:v>6.3427233203352529E-2</c:v>
                </c:pt>
                <c:pt idx="25">
                  <c:v>4.3539664808321499E-2</c:v>
                </c:pt>
                <c:pt idx="26">
                  <c:v>4.0074230372737718E-2</c:v>
                </c:pt>
                <c:pt idx="27">
                  <c:v>4.5557900035511967E-2</c:v>
                </c:pt>
                <c:pt idx="28">
                  <c:v>6.5067076261106083E-2</c:v>
                </c:pt>
                <c:pt idx="29">
                  <c:v>5.4107063435421709E-2</c:v>
                </c:pt>
                <c:pt idx="30">
                  <c:v>4.2298469537275452E-2</c:v>
                </c:pt>
                <c:pt idx="31">
                  <c:v>3.4549618504842394E-2</c:v>
                </c:pt>
                <c:pt idx="32">
                  <c:v>2.0779246525515216E-2</c:v>
                </c:pt>
                <c:pt idx="33">
                  <c:v>1.965656816403083E-2</c:v>
                </c:pt>
                <c:pt idx="34">
                  <c:v>2.2285057732818858E-2</c:v>
                </c:pt>
                <c:pt idx="35">
                  <c:v>3.7549173743203657E-2</c:v>
                </c:pt>
                <c:pt idx="36">
                  <c:v>2.3002623748892281E-2</c:v>
                </c:pt>
                <c:pt idx="37">
                  <c:v>2.7847595011774029E-2</c:v>
                </c:pt>
                <c:pt idx="38">
                  <c:v>2.5905641577283367E-2</c:v>
                </c:pt>
                <c:pt idx="39">
                  <c:v>2.7334309050726757E-2</c:v>
                </c:pt>
                <c:pt idx="40">
                  <c:v>1.4318566557372625E-2</c:v>
                </c:pt>
                <c:pt idx="41">
                  <c:v>8.709053485172813E-3</c:v>
                </c:pt>
                <c:pt idx="42">
                  <c:v>-5.3436042242012149E-3</c:v>
                </c:pt>
                <c:pt idx="43">
                  <c:v>-1.9199739348992884E-3</c:v>
                </c:pt>
                <c:pt idx="44">
                  <c:v>8.4711577248890446E-3</c:v>
                </c:pt>
                <c:pt idx="45">
                  <c:v>-1.3889319859469174E-2</c:v>
                </c:pt>
                <c:pt idx="46">
                  <c:v>-6.8278669024937066E-3</c:v>
                </c:pt>
                <c:pt idx="47">
                  <c:v>1.3097195933016836E-2</c:v>
                </c:pt>
                <c:pt idx="48">
                  <c:v>4.678573521857099E-2</c:v>
                </c:pt>
                <c:pt idx="49">
                  <c:v>3.9571287705616021E-2</c:v>
                </c:pt>
                <c:pt idx="50">
                  <c:v>4.5039011456921907E-2</c:v>
                </c:pt>
                <c:pt idx="51">
                  <c:v>3.8634357664208308E-2</c:v>
                </c:pt>
                <c:pt idx="52">
                  <c:v>3.3451074495850497E-2</c:v>
                </c:pt>
                <c:pt idx="53">
                  <c:v>2.9428826070617031E-2</c:v>
                </c:pt>
                <c:pt idx="54">
                  <c:v>2.8906058756805075E-2</c:v>
                </c:pt>
                <c:pt idx="55">
                  <c:v>4.0570277510576069E-2</c:v>
                </c:pt>
                <c:pt idx="56">
                  <c:v>5.1365659574614808E-2</c:v>
                </c:pt>
                <c:pt idx="57">
                  <c:v>5.1113110814603235E-2</c:v>
                </c:pt>
                <c:pt idx="58">
                  <c:v>4.2426467799602019E-2</c:v>
                </c:pt>
                <c:pt idx="59">
                  <c:v>5.2768037842664706E-2</c:v>
                </c:pt>
                <c:pt idx="60">
                  <c:v>6.6710367083501421E-2</c:v>
                </c:pt>
                <c:pt idx="61">
                  <c:v>6.3720293197905065E-2</c:v>
                </c:pt>
                <c:pt idx="62">
                  <c:v>5.6863551266536305E-2</c:v>
                </c:pt>
                <c:pt idx="63">
                  <c:v>5.6253727895518857E-2</c:v>
                </c:pt>
                <c:pt idx="64">
                  <c:v>5.7309605817068565E-2</c:v>
                </c:pt>
                <c:pt idx="65">
                  <c:v>3.9829870053750493E-2</c:v>
                </c:pt>
                <c:pt idx="66">
                  <c:v>3.8645562899294106E-2</c:v>
                </c:pt>
                <c:pt idx="67">
                  <c:v>3.7190606220457001E-2</c:v>
                </c:pt>
                <c:pt idx="68">
                  <c:v>2.0505149236492493E-2</c:v>
                </c:pt>
                <c:pt idx="69">
                  <c:v>1.5528731946642393E-2</c:v>
                </c:pt>
                <c:pt idx="70">
                  <c:v>1.5895056939833063E-2</c:v>
                </c:pt>
                <c:pt idx="71">
                  <c:v>5.2000910209863971E-3</c:v>
                </c:pt>
                <c:pt idx="72">
                  <c:v>-1.8190406250107816E-2</c:v>
                </c:pt>
                <c:pt idx="73">
                  <c:v>-1.5403750478377387E-2</c:v>
                </c:pt>
                <c:pt idx="74">
                  <c:v>-1.3832431742879514E-2</c:v>
                </c:pt>
                <c:pt idx="75">
                  <c:v>-6.5654058191371156E-3</c:v>
                </c:pt>
                <c:pt idx="76">
                  <c:v>-2.3707691618139459E-2</c:v>
                </c:pt>
                <c:pt idx="77">
                  <c:v>-7.2687498060631794E-3</c:v>
                </c:pt>
                <c:pt idx="78">
                  <c:v>-9.0012515385649028E-3</c:v>
                </c:pt>
                <c:pt idx="79">
                  <c:v>4.1726571577316296E-3</c:v>
                </c:pt>
                <c:pt idx="80">
                  <c:v>7.0420592808662086E-4</c:v>
                </c:pt>
                <c:pt idx="81">
                  <c:v>-1.2741645204331742E-2</c:v>
                </c:pt>
                <c:pt idx="82">
                  <c:v>-3.5213313198387719E-2</c:v>
                </c:pt>
                <c:pt idx="83">
                  <c:v>-3.5487410487410442E-2</c:v>
                </c:pt>
                <c:pt idx="84">
                  <c:v>-3.3802315518733472E-2</c:v>
                </c:pt>
                <c:pt idx="85">
                  <c:v>-4.2288126243350099E-2</c:v>
                </c:pt>
                <c:pt idx="86">
                  <c:v>-4.9774085221846343E-2</c:v>
                </c:pt>
                <c:pt idx="87">
                  <c:v>-5.4588888544112368E-2</c:v>
                </c:pt>
                <c:pt idx="88">
                  <c:v>-4.6328475432953042E-2</c:v>
                </c:pt>
                <c:pt idx="89">
                  <c:v>-4.8011415548729119E-2</c:v>
                </c:pt>
                <c:pt idx="90">
                  <c:v>-4.6760307954337832E-2</c:v>
                </c:pt>
                <c:pt idx="91">
                  <c:v>-6.1135762628300006E-2</c:v>
                </c:pt>
                <c:pt idx="92">
                  <c:v>-6.6520740028202741E-2</c:v>
                </c:pt>
                <c:pt idx="93">
                  <c:v>-5.7290643111538753E-2</c:v>
                </c:pt>
                <c:pt idx="94">
                  <c:v>-3.2989935975010654E-2</c:v>
                </c:pt>
                <c:pt idx="95">
                  <c:v>-3.8121502673741481E-2</c:v>
                </c:pt>
                <c:pt idx="96">
                  <c:v>-3.2178849343028504E-2</c:v>
                </c:pt>
                <c:pt idx="97">
                  <c:v>-4.5004102839923843E-2</c:v>
                </c:pt>
                <c:pt idx="98">
                  <c:v>-4.3307802636160853E-2</c:v>
                </c:pt>
                <c:pt idx="99">
                  <c:v>-3.989192981730294E-2</c:v>
                </c:pt>
                <c:pt idx="100">
                  <c:v>-5.0808845584965123E-2</c:v>
                </c:pt>
                <c:pt idx="101">
                  <c:v>-4.648491775357444E-2</c:v>
                </c:pt>
                <c:pt idx="102">
                  <c:v>-2.2759556341645837E-2</c:v>
                </c:pt>
                <c:pt idx="103">
                  <c:v>-1.4990018721362075E-2</c:v>
                </c:pt>
                <c:pt idx="104">
                  <c:v>-1.254038194336704E-2</c:v>
                </c:pt>
                <c:pt idx="105">
                  <c:v>-1.7579289967349698E-2</c:v>
                </c:pt>
                <c:pt idx="106">
                  <c:v>-1.0674710301576074E-2</c:v>
                </c:pt>
                <c:pt idx="107">
                  <c:v>-3.7481511362108533E-3</c:v>
                </c:pt>
                <c:pt idx="108">
                  <c:v>-1.6334646931661867E-2</c:v>
                </c:pt>
                <c:pt idx="109">
                  <c:v>-5.0371841416617658E-3</c:v>
                </c:pt>
                <c:pt idx="110">
                  <c:v>-1.4182379854021598E-2</c:v>
                </c:pt>
                <c:pt idx="111">
                  <c:v>-2.4155901021572723E-2</c:v>
                </c:pt>
                <c:pt idx="112">
                  <c:v>-4.5611771358040065E-2</c:v>
                </c:pt>
                <c:pt idx="113">
                  <c:v>-7.0004706198736E-2</c:v>
                </c:pt>
                <c:pt idx="114">
                  <c:v>-6.7636091889823113E-2</c:v>
                </c:pt>
                <c:pt idx="115">
                  <c:v>-7.1642825374168551E-2</c:v>
                </c:pt>
                <c:pt idx="116">
                  <c:v>-6.0927603838051625E-2</c:v>
                </c:pt>
                <c:pt idx="117">
                  <c:v>-5.6014970194074754E-2</c:v>
                </c:pt>
                <c:pt idx="118">
                  <c:v>-5.8642597821702225E-2</c:v>
                </c:pt>
                <c:pt idx="119">
                  <c:v>-6.7390007688515108E-2</c:v>
                </c:pt>
                <c:pt idx="120">
                  <c:v>-6.3227693824708719E-2</c:v>
                </c:pt>
                <c:pt idx="121">
                  <c:v>-6.550149460597221E-2</c:v>
                </c:pt>
                <c:pt idx="122">
                  <c:v>-9.5915519422982265E-2</c:v>
                </c:pt>
                <c:pt idx="123">
                  <c:v>-9.1229145333622919E-2</c:v>
                </c:pt>
                <c:pt idx="124">
                  <c:v>-8.8870443348055272E-2</c:v>
                </c:pt>
                <c:pt idx="125">
                  <c:v>-7.7579445116758516E-2</c:v>
                </c:pt>
                <c:pt idx="126">
                  <c:v>-8.5120137358943415E-2</c:v>
                </c:pt>
                <c:pt idx="127">
                  <c:v>-7.6413669697251829E-2</c:v>
                </c:pt>
                <c:pt idx="128">
                  <c:v>-7.8527580393252139E-2</c:v>
                </c:pt>
                <c:pt idx="129">
                  <c:v>-8.5967425519664409E-2</c:v>
                </c:pt>
                <c:pt idx="130">
                  <c:v>-0.10057862110100912</c:v>
                </c:pt>
                <c:pt idx="131">
                  <c:v>-6.9621573352916744E-2</c:v>
                </c:pt>
                <c:pt idx="132">
                  <c:v>-6.1969259730453752E-2</c:v>
                </c:pt>
                <c:pt idx="133">
                  <c:v>-6.2880331537047973E-2</c:v>
                </c:pt>
                <c:pt idx="134">
                  <c:v>-6.4342614715749091E-2</c:v>
                </c:pt>
                <c:pt idx="135">
                  <c:v>-7.0953703416390068E-2</c:v>
                </c:pt>
                <c:pt idx="136">
                  <c:v>-7.256639532758935E-2</c:v>
                </c:pt>
                <c:pt idx="137">
                  <c:v>-7.5005688811659033E-2</c:v>
                </c:pt>
                <c:pt idx="138">
                  <c:v>-6.7761073358088453E-2</c:v>
                </c:pt>
                <c:pt idx="139">
                  <c:v>-6.0170819499177797E-2</c:v>
                </c:pt>
                <c:pt idx="140">
                  <c:v>-6.6945246049723739E-2</c:v>
                </c:pt>
                <c:pt idx="141">
                  <c:v>-5.812586409601328E-2</c:v>
                </c:pt>
                <c:pt idx="142">
                  <c:v>-3.5782625334864204E-2</c:v>
                </c:pt>
                <c:pt idx="143">
                  <c:v>-3.5220639698251732E-2</c:v>
                </c:pt>
                <c:pt idx="144">
                  <c:v>-2.0075902538589152E-2</c:v>
                </c:pt>
                <c:pt idx="145">
                  <c:v>-2.1409756484383258E-2</c:v>
                </c:pt>
                <c:pt idx="146">
                  <c:v>-2.2294539085583986E-2</c:v>
                </c:pt>
                <c:pt idx="147">
                  <c:v>-3.9167037301365615E-2</c:v>
                </c:pt>
                <c:pt idx="148">
                  <c:v>-3.7846974414138645E-2</c:v>
                </c:pt>
                <c:pt idx="149">
                  <c:v>-4.1175360205211065E-2</c:v>
                </c:pt>
                <c:pt idx="150">
                  <c:v>-4.1314994673203764E-2</c:v>
                </c:pt>
                <c:pt idx="151">
                  <c:v>-5.7360460345534992E-2</c:v>
                </c:pt>
                <c:pt idx="152">
                  <c:v>-5.3245984216133468E-2</c:v>
                </c:pt>
                <c:pt idx="153">
                  <c:v>-5.4162658640270589E-2</c:v>
                </c:pt>
                <c:pt idx="154">
                  <c:v>-5.5970149253731338E-2</c:v>
                </c:pt>
                <c:pt idx="155">
                  <c:v>-6.5730770954651518E-2</c:v>
                </c:pt>
                <c:pt idx="156">
                  <c:v>-7.9891171309081743E-2</c:v>
                </c:pt>
                <c:pt idx="157">
                  <c:v>-6.9762931703230335E-2</c:v>
                </c:pt>
                <c:pt idx="158">
                  <c:v>-6.9681478263567742E-2</c:v>
                </c:pt>
                <c:pt idx="159">
                  <c:v>-7.0624872863678911E-2</c:v>
                </c:pt>
                <c:pt idx="160">
                  <c:v>-7.0255100105846457E-2</c:v>
                </c:pt>
                <c:pt idx="161">
                  <c:v>-7.8879683357295449E-2</c:v>
                </c:pt>
                <c:pt idx="162">
                  <c:v>-7.966404981330355E-2</c:v>
                </c:pt>
                <c:pt idx="163">
                  <c:v>-8.0347138182959021E-2</c:v>
                </c:pt>
                <c:pt idx="164">
                  <c:v>-6.046086269966866E-2</c:v>
                </c:pt>
                <c:pt idx="165">
                  <c:v>-6.2702771657995648E-2</c:v>
                </c:pt>
                <c:pt idx="166">
                  <c:v>-6.3771578696951936E-2</c:v>
                </c:pt>
                <c:pt idx="167">
                  <c:v>-7.5962874470337227E-2</c:v>
                </c:pt>
                <c:pt idx="168">
                  <c:v>-7.5157821426478089E-2</c:v>
                </c:pt>
                <c:pt idx="169">
                  <c:v>-8.8435594032608922E-2</c:v>
                </c:pt>
                <c:pt idx="170">
                  <c:v>-8.8164944508227983E-2</c:v>
                </c:pt>
                <c:pt idx="171">
                  <c:v>-7.9487782845991783E-2</c:v>
                </c:pt>
                <c:pt idx="172">
                  <c:v>-8.1658581658581753E-2</c:v>
                </c:pt>
                <c:pt idx="173">
                  <c:v>-7.4096771857965815E-2</c:v>
                </c:pt>
                <c:pt idx="174">
                  <c:v>-7.0837772330309634E-2</c:v>
                </c:pt>
                <c:pt idx="175">
                  <c:v>-7.4585492495940153E-2</c:v>
                </c:pt>
                <c:pt idx="176">
                  <c:v>-6.5073109849229316E-2</c:v>
                </c:pt>
                <c:pt idx="177">
                  <c:v>-7.1187720441451718E-2</c:v>
                </c:pt>
                <c:pt idx="178">
                  <c:v>-7.0627458687160249E-2</c:v>
                </c:pt>
                <c:pt idx="179">
                  <c:v>-7.3448592105308519E-2</c:v>
                </c:pt>
                <c:pt idx="180">
                  <c:v>-8.2776519343683574E-2</c:v>
                </c:pt>
                <c:pt idx="181">
                  <c:v>-7.3153808228435202E-2</c:v>
                </c:pt>
                <c:pt idx="182">
                  <c:v>-8.0000206865878609E-2</c:v>
                </c:pt>
                <c:pt idx="183">
                  <c:v>-8.0187679068276174E-2</c:v>
                </c:pt>
                <c:pt idx="184">
                  <c:v>-6.8557076019762575E-2</c:v>
                </c:pt>
                <c:pt idx="185">
                  <c:v>-6.8773423251035193E-2</c:v>
                </c:pt>
                <c:pt idx="186">
                  <c:v>-7.1943642839165323E-2</c:v>
                </c:pt>
                <c:pt idx="187">
                  <c:v>-6.2103722551483664E-2</c:v>
                </c:pt>
                <c:pt idx="188">
                  <c:v>-5.5374978882441583E-2</c:v>
                </c:pt>
                <c:pt idx="189">
                  <c:v>-6.4934337322397062E-2</c:v>
                </c:pt>
                <c:pt idx="190">
                  <c:v>-6.9000544746813386E-2</c:v>
                </c:pt>
                <c:pt idx="191">
                  <c:v>-8.3365656126850096E-2</c:v>
                </c:pt>
                <c:pt idx="192">
                  <c:v>-7.9132663087887023E-2</c:v>
                </c:pt>
                <c:pt idx="193">
                  <c:v>-8.026137503749442E-2</c:v>
                </c:pt>
                <c:pt idx="194">
                  <c:v>-7.5645249152711869E-2</c:v>
                </c:pt>
                <c:pt idx="195">
                  <c:v>-8.0579862296280225E-2</c:v>
                </c:pt>
                <c:pt idx="196">
                  <c:v>-7.3811469333857405E-2</c:v>
                </c:pt>
                <c:pt idx="197">
                  <c:v>-7.3302062108032362E-2</c:v>
                </c:pt>
                <c:pt idx="198">
                  <c:v>-6.6897839285898986E-2</c:v>
                </c:pt>
                <c:pt idx="199">
                  <c:v>-6.7138751840244315E-2</c:v>
                </c:pt>
                <c:pt idx="200">
                  <c:v>-6.4420189420189344E-2</c:v>
                </c:pt>
                <c:pt idx="201">
                  <c:v>-6.0401388759597774E-2</c:v>
                </c:pt>
                <c:pt idx="202">
                  <c:v>-6.1046551718193509E-2</c:v>
                </c:pt>
                <c:pt idx="203">
                  <c:v>-6.2083466934213183E-2</c:v>
                </c:pt>
                <c:pt idx="204">
                  <c:v>-6.0280286026554775E-2</c:v>
                </c:pt>
                <c:pt idx="205">
                  <c:v>-7.3969204566219471E-2</c:v>
                </c:pt>
                <c:pt idx="206">
                  <c:v>-7.6495985078074535E-2</c:v>
                </c:pt>
                <c:pt idx="207">
                  <c:v>-7.4271314942956801E-2</c:v>
                </c:pt>
                <c:pt idx="208">
                  <c:v>-6.4036194633209642E-2</c:v>
                </c:pt>
                <c:pt idx="209">
                  <c:v>-6.2649331306047662E-2</c:v>
                </c:pt>
                <c:pt idx="210">
                  <c:v>-6.4419758449609232E-2</c:v>
                </c:pt>
                <c:pt idx="211">
                  <c:v>-7.0367152456704662E-2</c:v>
                </c:pt>
                <c:pt idx="212">
                  <c:v>-6.7317604631037531E-2</c:v>
                </c:pt>
                <c:pt idx="213">
                  <c:v>-6.6390586912974947E-2</c:v>
                </c:pt>
                <c:pt idx="214">
                  <c:v>-5.5011670683312586E-2</c:v>
                </c:pt>
                <c:pt idx="215">
                  <c:v>-5.279863675386065E-2</c:v>
                </c:pt>
                <c:pt idx="216">
                  <c:v>-3.5912347479511775E-2</c:v>
                </c:pt>
                <c:pt idx="217">
                  <c:v>-2.5810828049633971E-2</c:v>
                </c:pt>
                <c:pt idx="218">
                  <c:v>1.531238471536911E-3</c:v>
                </c:pt>
                <c:pt idx="219">
                  <c:v>4.7514506469730211E-3</c:v>
                </c:pt>
                <c:pt idx="220">
                  <c:v>7.1842795723386921E-4</c:v>
                </c:pt>
                <c:pt idx="221">
                  <c:v>1.2889037142768567E-2</c:v>
                </c:pt>
                <c:pt idx="222">
                  <c:v>3.9037315156718044E-3</c:v>
                </c:pt>
                <c:pt idx="223">
                  <c:v>2.3822329792478891E-2</c:v>
                </c:pt>
                <c:pt idx="224">
                  <c:v>2.1121437166213397E-2</c:v>
                </c:pt>
                <c:pt idx="225">
                  <c:v>1.8478725568277676E-2</c:v>
                </c:pt>
                <c:pt idx="226">
                  <c:v>3.065493737135494E-3</c:v>
                </c:pt>
                <c:pt idx="227">
                  <c:v>4.6501725606202804E-3</c:v>
                </c:pt>
                <c:pt idx="228">
                  <c:v>1.9395830962995131E-2</c:v>
                </c:pt>
                <c:pt idx="229">
                  <c:v>1.5820068058874037E-2</c:v>
                </c:pt>
                <c:pt idx="230">
                  <c:v>1.6616932661708717E-2</c:v>
                </c:pt>
                <c:pt idx="231">
                  <c:v>6.7235720220795159E-3</c:v>
                </c:pt>
                <c:pt idx="232">
                  <c:v>1.7364235647817861E-2</c:v>
                </c:pt>
                <c:pt idx="233">
                  <c:v>2.3366362918601613E-2</c:v>
                </c:pt>
                <c:pt idx="234">
                  <c:v>2.3455142858127997E-2</c:v>
                </c:pt>
                <c:pt idx="235">
                  <c:v>1.9736728691952532E-2</c:v>
                </c:pt>
                <c:pt idx="236">
                  <c:v>1.4609902669604269E-2</c:v>
                </c:pt>
                <c:pt idx="237">
                  <c:v>1.9402295521698587E-2</c:v>
                </c:pt>
                <c:pt idx="238">
                  <c:v>9.7050264960711896E-3</c:v>
                </c:pt>
                <c:pt idx="239">
                  <c:v>1.6152777346807312E-3</c:v>
                </c:pt>
                <c:pt idx="240">
                  <c:v>3.1249676772062696E-3</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41519</c:v>
                </c:pt>
                <c:pt idx="1">
                  <c:v>41520</c:v>
                </c:pt>
                <c:pt idx="2">
                  <c:v>41521</c:v>
                </c:pt>
                <c:pt idx="3">
                  <c:v>41522</c:v>
                </c:pt>
                <c:pt idx="4">
                  <c:v>41523</c:v>
                </c:pt>
                <c:pt idx="5">
                  <c:v>41526</c:v>
                </c:pt>
                <c:pt idx="6">
                  <c:v>41527</c:v>
                </c:pt>
                <c:pt idx="7">
                  <c:v>41528</c:v>
                </c:pt>
                <c:pt idx="8">
                  <c:v>41529</c:v>
                </c:pt>
                <c:pt idx="9">
                  <c:v>41530</c:v>
                </c:pt>
                <c:pt idx="10">
                  <c:v>41533</c:v>
                </c:pt>
                <c:pt idx="11">
                  <c:v>41534</c:v>
                </c:pt>
                <c:pt idx="12">
                  <c:v>41535</c:v>
                </c:pt>
                <c:pt idx="13">
                  <c:v>41540</c:v>
                </c:pt>
                <c:pt idx="14">
                  <c:v>41541</c:v>
                </c:pt>
                <c:pt idx="15">
                  <c:v>41542</c:v>
                </c:pt>
                <c:pt idx="16">
                  <c:v>41543</c:v>
                </c:pt>
                <c:pt idx="17">
                  <c:v>41544</c:v>
                </c:pt>
                <c:pt idx="18">
                  <c:v>41547</c:v>
                </c:pt>
                <c:pt idx="19">
                  <c:v>41555</c:v>
                </c:pt>
                <c:pt idx="20">
                  <c:v>41556</c:v>
                </c:pt>
                <c:pt idx="21">
                  <c:v>41557</c:v>
                </c:pt>
                <c:pt idx="22">
                  <c:v>41558</c:v>
                </c:pt>
                <c:pt idx="23">
                  <c:v>41561</c:v>
                </c:pt>
                <c:pt idx="24">
                  <c:v>41562</c:v>
                </c:pt>
                <c:pt idx="25">
                  <c:v>41563</c:v>
                </c:pt>
                <c:pt idx="26">
                  <c:v>41564</c:v>
                </c:pt>
                <c:pt idx="27">
                  <c:v>41565</c:v>
                </c:pt>
                <c:pt idx="28">
                  <c:v>41568</c:v>
                </c:pt>
                <c:pt idx="29">
                  <c:v>41569</c:v>
                </c:pt>
                <c:pt idx="30">
                  <c:v>41570</c:v>
                </c:pt>
                <c:pt idx="31">
                  <c:v>41571</c:v>
                </c:pt>
                <c:pt idx="32">
                  <c:v>41572</c:v>
                </c:pt>
                <c:pt idx="33">
                  <c:v>41575</c:v>
                </c:pt>
                <c:pt idx="34">
                  <c:v>41576</c:v>
                </c:pt>
                <c:pt idx="35">
                  <c:v>41577</c:v>
                </c:pt>
                <c:pt idx="36">
                  <c:v>41578</c:v>
                </c:pt>
                <c:pt idx="37">
                  <c:v>41579</c:v>
                </c:pt>
                <c:pt idx="38">
                  <c:v>41582</c:v>
                </c:pt>
                <c:pt idx="39">
                  <c:v>41583</c:v>
                </c:pt>
                <c:pt idx="40">
                  <c:v>41584</c:v>
                </c:pt>
                <c:pt idx="41">
                  <c:v>41585</c:v>
                </c:pt>
                <c:pt idx="42">
                  <c:v>41586</c:v>
                </c:pt>
                <c:pt idx="43">
                  <c:v>41589</c:v>
                </c:pt>
                <c:pt idx="44">
                  <c:v>41590</c:v>
                </c:pt>
                <c:pt idx="45">
                  <c:v>41591</c:v>
                </c:pt>
                <c:pt idx="46">
                  <c:v>41592</c:v>
                </c:pt>
                <c:pt idx="47">
                  <c:v>41593</c:v>
                </c:pt>
                <c:pt idx="48">
                  <c:v>41596</c:v>
                </c:pt>
                <c:pt idx="49">
                  <c:v>41597</c:v>
                </c:pt>
                <c:pt idx="50">
                  <c:v>41598</c:v>
                </c:pt>
                <c:pt idx="51">
                  <c:v>41599</c:v>
                </c:pt>
                <c:pt idx="52">
                  <c:v>41600</c:v>
                </c:pt>
                <c:pt idx="53">
                  <c:v>41603</c:v>
                </c:pt>
                <c:pt idx="54">
                  <c:v>41604</c:v>
                </c:pt>
                <c:pt idx="55">
                  <c:v>41605</c:v>
                </c:pt>
                <c:pt idx="56">
                  <c:v>41606</c:v>
                </c:pt>
                <c:pt idx="57">
                  <c:v>41607</c:v>
                </c:pt>
                <c:pt idx="58">
                  <c:v>41610</c:v>
                </c:pt>
                <c:pt idx="59">
                  <c:v>41611</c:v>
                </c:pt>
                <c:pt idx="60">
                  <c:v>41612</c:v>
                </c:pt>
                <c:pt idx="61">
                  <c:v>41613</c:v>
                </c:pt>
                <c:pt idx="62">
                  <c:v>41614</c:v>
                </c:pt>
                <c:pt idx="63">
                  <c:v>41617</c:v>
                </c:pt>
                <c:pt idx="64">
                  <c:v>41618</c:v>
                </c:pt>
                <c:pt idx="65">
                  <c:v>41619</c:v>
                </c:pt>
                <c:pt idx="66">
                  <c:v>41620</c:v>
                </c:pt>
                <c:pt idx="67">
                  <c:v>41621</c:v>
                </c:pt>
                <c:pt idx="68">
                  <c:v>41624</c:v>
                </c:pt>
                <c:pt idx="69">
                  <c:v>41625</c:v>
                </c:pt>
                <c:pt idx="70">
                  <c:v>41626</c:v>
                </c:pt>
                <c:pt idx="71">
                  <c:v>41627</c:v>
                </c:pt>
                <c:pt idx="72">
                  <c:v>41628</c:v>
                </c:pt>
                <c:pt idx="73">
                  <c:v>41631</c:v>
                </c:pt>
                <c:pt idx="74">
                  <c:v>41632</c:v>
                </c:pt>
                <c:pt idx="75">
                  <c:v>41633</c:v>
                </c:pt>
                <c:pt idx="76">
                  <c:v>41634</c:v>
                </c:pt>
                <c:pt idx="77">
                  <c:v>41635</c:v>
                </c:pt>
                <c:pt idx="78">
                  <c:v>41638</c:v>
                </c:pt>
                <c:pt idx="79">
                  <c:v>41639</c:v>
                </c:pt>
                <c:pt idx="80">
                  <c:v>41641</c:v>
                </c:pt>
                <c:pt idx="81">
                  <c:v>41642</c:v>
                </c:pt>
                <c:pt idx="82">
                  <c:v>41645</c:v>
                </c:pt>
                <c:pt idx="83">
                  <c:v>41646</c:v>
                </c:pt>
                <c:pt idx="84">
                  <c:v>41647</c:v>
                </c:pt>
                <c:pt idx="85">
                  <c:v>41648</c:v>
                </c:pt>
                <c:pt idx="86">
                  <c:v>41649</c:v>
                </c:pt>
                <c:pt idx="87">
                  <c:v>41652</c:v>
                </c:pt>
                <c:pt idx="88">
                  <c:v>41653</c:v>
                </c:pt>
                <c:pt idx="89">
                  <c:v>41654</c:v>
                </c:pt>
                <c:pt idx="90">
                  <c:v>41655</c:v>
                </c:pt>
                <c:pt idx="91">
                  <c:v>41656</c:v>
                </c:pt>
                <c:pt idx="92">
                  <c:v>41659</c:v>
                </c:pt>
                <c:pt idx="93">
                  <c:v>41660</c:v>
                </c:pt>
                <c:pt idx="94">
                  <c:v>41661</c:v>
                </c:pt>
                <c:pt idx="95">
                  <c:v>41662</c:v>
                </c:pt>
                <c:pt idx="96">
                  <c:v>41663</c:v>
                </c:pt>
                <c:pt idx="97">
                  <c:v>41666</c:v>
                </c:pt>
                <c:pt idx="98">
                  <c:v>41667</c:v>
                </c:pt>
                <c:pt idx="99">
                  <c:v>41668</c:v>
                </c:pt>
                <c:pt idx="100">
                  <c:v>41669</c:v>
                </c:pt>
                <c:pt idx="101">
                  <c:v>41677</c:v>
                </c:pt>
                <c:pt idx="102">
                  <c:v>41680</c:v>
                </c:pt>
                <c:pt idx="103">
                  <c:v>41681</c:v>
                </c:pt>
                <c:pt idx="104">
                  <c:v>41682</c:v>
                </c:pt>
                <c:pt idx="105">
                  <c:v>41683</c:v>
                </c:pt>
                <c:pt idx="106">
                  <c:v>41684</c:v>
                </c:pt>
                <c:pt idx="107">
                  <c:v>41687</c:v>
                </c:pt>
                <c:pt idx="108">
                  <c:v>41688</c:v>
                </c:pt>
                <c:pt idx="109">
                  <c:v>41689</c:v>
                </c:pt>
                <c:pt idx="110">
                  <c:v>41690</c:v>
                </c:pt>
                <c:pt idx="111">
                  <c:v>41691</c:v>
                </c:pt>
                <c:pt idx="112">
                  <c:v>41694</c:v>
                </c:pt>
                <c:pt idx="113">
                  <c:v>41695</c:v>
                </c:pt>
                <c:pt idx="114">
                  <c:v>41696</c:v>
                </c:pt>
                <c:pt idx="115">
                  <c:v>41697</c:v>
                </c:pt>
                <c:pt idx="116">
                  <c:v>41698</c:v>
                </c:pt>
                <c:pt idx="117">
                  <c:v>41701</c:v>
                </c:pt>
                <c:pt idx="118">
                  <c:v>41702</c:v>
                </c:pt>
                <c:pt idx="119">
                  <c:v>41703</c:v>
                </c:pt>
                <c:pt idx="120">
                  <c:v>41704</c:v>
                </c:pt>
                <c:pt idx="121">
                  <c:v>41705</c:v>
                </c:pt>
                <c:pt idx="122">
                  <c:v>41708</c:v>
                </c:pt>
                <c:pt idx="123">
                  <c:v>41709</c:v>
                </c:pt>
                <c:pt idx="124">
                  <c:v>41710</c:v>
                </c:pt>
                <c:pt idx="125">
                  <c:v>41711</c:v>
                </c:pt>
                <c:pt idx="126">
                  <c:v>41712</c:v>
                </c:pt>
                <c:pt idx="127">
                  <c:v>41715</c:v>
                </c:pt>
                <c:pt idx="128">
                  <c:v>41716</c:v>
                </c:pt>
                <c:pt idx="129">
                  <c:v>41717</c:v>
                </c:pt>
                <c:pt idx="130">
                  <c:v>41718</c:v>
                </c:pt>
                <c:pt idx="131">
                  <c:v>41719</c:v>
                </c:pt>
                <c:pt idx="132">
                  <c:v>41722</c:v>
                </c:pt>
                <c:pt idx="133">
                  <c:v>41723</c:v>
                </c:pt>
                <c:pt idx="134">
                  <c:v>41724</c:v>
                </c:pt>
                <c:pt idx="135">
                  <c:v>41725</c:v>
                </c:pt>
                <c:pt idx="136">
                  <c:v>41726</c:v>
                </c:pt>
                <c:pt idx="137">
                  <c:v>41729</c:v>
                </c:pt>
                <c:pt idx="138">
                  <c:v>41730</c:v>
                </c:pt>
                <c:pt idx="139">
                  <c:v>41731</c:v>
                </c:pt>
                <c:pt idx="140">
                  <c:v>41732</c:v>
                </c:pt>
                <c:pt idx="141">
                  <c:v>41733</c:v>
                </c:pt>
                <c:pt idx="142">
                  <c:v>41737</c:v>
                </c:pt>
                <c:pt idx="143">
                  <c:v>41738</c:v>
                </c:pt>
                <c:pt idx="144">
                  <c:v>41739</c:v>
                </c:pt>
                <c:pt idx="145">
                  <c:v>41740</c:v>
                </c:pt>
                <c:pt idx="146">
                  <c:v>41743</c:v>
                </c:pt>
                <c:pt idx="147">
                  <c:v>41744</c:v>
                </c:pt>
                <c:pt idx="148">
                  <c:v>41745</c:v>
                </c:pt>
                <c:pt idx="149">
                  <c:v>41746</c:v>
                </c:pt>
                <c:pt idx="150">
                  <c:v>41747</c:v>
                </c:pt>
                <c:pt idx="151">
                  <c:v>41750</c:v>
                </c:pt>
                <c:pt idx="152">
                  <c:v>41751</c:v>
                </c:pt>
                <c:pt idx="153">
                  <c:v>41752</c:v>
                </c:pt>
                <c:pt idx="154">
                  <c:v>41753</c:v>
                </c:pt>
                <c:pt idx="155">
                  <c:v>41754</c:v>
                </c:pt>
                <c:pt idx="156">
                  <c:v>41757</c:v>
                </c:pt>
                <c:pt idx="157">
                  <c:v>41758</c:v>
                </c:pt>
                <c:pt idx="158">
                  <c:v>41759</c:v>
                </c:pt>
                <c:pt idx="159">
                  <c:v>41764</c:v>
                </c:pt>
                <c:pt idx="160">
                  <c:v>41765</c:v>
                </c:pt>
                <c:pt idx="161">
                  <c:v>41766</c:v>
                </c:pt>
                <c:pt idx="162">
                  <c:v>41767</c:v>
                </c:pt>
                <c:pt idx="163">
                  <c:v>41768</c:v>
                </c:pt>
                <c:pt idx="164">
                  <c:v>41771</c:v>
                </c:pt>
                <c:pt idx="165">
                  <c:v>41772</c:v>
                </c:pt>
                <c:pt idx="166">
                  <c:v>41773</c:v>
                </c:pt>
                <c:pt idx="167">
                  <c:v>41774</c:v>
                </c:pt>
                <c:pt idx="168">
                  <c:v>41775</c:v>
                </c:pt>
                <c:pt idx="169">
                  <c:v>41778</c:v>
                </c:pt>
                <c:pt idx="170">
                  <c:v>41779</c:v>
                </c:pt>
                <c:pt idx="171">
                  <c:v>41780</c:v>
                </c:pt>
                <c:pt idx="172">
                  <c:v>41781</c:v>
                </c:pt>
                <c:pt idx="173">
                  <c:v>41782</c:v>
                </c:pt>
                <c:pt idx="174">
                  <c:v>41785</c:v>
                </c:pt>
                <c:pt idx="175">
                  <c:v>41786</c:v>
                </c:pt>
                <c:pt idx="176">
                  <c:v>41787</c:v>
                </c:pt>
                <c:pt idx="177">
                  <c:v>41788</c:v>
                </c:pt>
                <c:pt idx="178">
                  <c:v>41789</c:v>
                </c:pt>
                <c:pt idx="179">
                  <c:v>41793</c:v>
                </c:pt>
                <c:pt idx="180">
                  <c:v>41794</c:v>
                </c:pt>
                <c:pt idx="181">
                  <c:v>41795</c:v>
                </c:pt>
                <c:pt idx="182">
                  <c:v>41796</c:v>
                </c:pt>
                <c:pt idx="183">
                  <c:v>41799</c:v>
                </c:pt>
                <c:pt idx="184">
                  <c:v>41800</c:v>
                </c:pt>
                <c:pt idx="185">
                  <c:v>41801</c:v>
                </c:pt>
                <c:pt idx="186">
                  <c:v>41802</c:v>
                </c:pt>
                <c:pt idx="187">
                  <c:v>41803</c:v>
                </c:pt>
                <c:pt idx="188">
                  <c:v>41806</c:v>
                </c:pt>
                <c:pt idx="189">
                  <c:v>41807</c:v>
                </c:pt>
                <c:pt idx="190">
                  <c:v>41808</c:v>
                </c:pt>
                <c:pt idx="191">
                  <c:v>41809</c:v>
                </c:pt>
                <c:pt idx="192">
                  <c:v>41810</c:v>
                </c:pt>
                <c:pt idx="193">
                  <c:v>41813</c:v>
                </c:pt>
                <c:pt idx="194">
                  <c:v>41814</c:v>
                </c:pt>
                <c:pt idx="195">
                  <c:v>41815</c:v>
                </c:pt>
                <c:pt idx="196">
                  <c:v>41816</c:v>
                </c:pt>
                <c:pt idx="197">
                  <c:v>41817</c:v>
                </c:pt>
                <c:pt idx="198">
                  <c:v>41820</c:v>
                </c:pt>
                <c:pt idx="199">
                  <c:v>41821</c:v>
                </c:pt>
                <c:pt idx="200">
                  <c:v>41822</c:v>
                </c:pt>
                <c:pt idx="201">
                  <c:v>41823</c:v>
                </c:pt>
                <c:pt idx="202">
                  <c:v>41824</c:v>
                </c:pt>
                <c:pt idx="203">
                  <c:v>41827</c:v>
                </c:pt>
                <c:pt idx="204">
                  <c:v>41828</c:v>
                </c:pt>
                <c:pt idx="205">
                  <c:v>41829</c:v>
                </c:pt>
                <c:pt idx="206">
                  <c:v>41830</c:v>
                </c:pt>
                <c:pt idx="207">
                  <c:v>41831</c:v>
                </c:pt>
                <c:pt idx="208">
                  <c:v>41834</c:v>
                </c:pt>
                <c:pt idx="209">
                  <c:v>41835</c:v>
                </c:pt>
                <c:pt idx="210">
                  <c:v>41836</c:v>
                </c:pt>
                <c:pt idx="211">
                  <c:v>41837</c:v>
                </c:pt>
                <c:pt idx="212">
                  <c:v>41838</c:v>
                </c:pt>
                <c:pt idx="213">
                  <c:v>41841</c:v>
                </c:pt>
                <c:pt idx="214">
                  <c:v>41842</c:v>
                </c:pt>
                <c:pt idx="215">
                  <c:v>41843</c:v>
                </c:pt>
                <c:pt idx="216">
                  <c:v>41844</c:v>
                </c:pt>
                <c:pt idx="217">
                  <c:v>41845</c:v>
                </c:pt>
                <c:pt idx="218">
                  <c:v>41848</c:v>
                </c:pt>
                <c:pt idx="219">
                  <c:v>41849</c:v>
                </c:pt>
                <c:pt idx="220">
                  <c:v>41850</c:v>
                </c:pt>
                <c:pt idx="221">
                  <c:v>41851</c:v>
                </c:pt>
                <c:pt idx="222">
                  <c:v>41852</c:v>
                </c:pt>
                <c:pt idx="223">
                  <c:v>41855</c:v>
                </c:pt>
                <c:pt idx="224">
                  <c:v>41856</c:v>
                </c:pt>
                <c:pt idx="225">
                  <c:v>41857</c:v>
                </c:pt>
                <c:pt idx="226">
                  <c:v>41858</c:v>
                </c:pt>
                <c:pt idx="227">
                  <c:v>41859</c:v>
                </c:pt>
                <c:pt idx="228">
                  <c:v>41862</c:v>
                </c:pt>
                <c:pt idx="229">
                  <c:v>41863</c:v>
                </c:pt>
                <c:pt idx="230">
                  <c:v>41864</c:v>
                </c:pt>
                <c:pt idx="231">
                  <c:v>41865</c:v>
                </c:pt>
                <c:pt idx="232">
                  <c:v>41866</c:v>
                </c:pt>
                <c:pt idx="233">
                  <c:v>41869</c:v>
                </c:pt>
                <c:pt idx="234">
                  <c:v>41870</c:v>
                </c:pt>
                <c:pt idx="235">
                  <c:v>41871</c:v>
                </c:pt>
                <c:pt idx="236">
                  <c:v>41872</c:v>
                </c:pt>
                <c:pt idx="237">
                  <c:v>41873</c:v>
                </c:pt>
                <c:pt idx="238">
                  <c:v>41876</c:v>
                </c:pt>
                <c:pt idx="239">
                  <c:v>41877</c:v>
                </c:pt>
                <c:pt idx="240">
                  <c:v>41878</c:v>
                </c:pt>
                <c:pt idx="241">
                  <c:v>41879</c:v>
                </c:pt>
                <c:pt idx="242">
                  <c:v>41880</c:v>
                </c:pt>
                <c:pt idx="243">
                  <c:v>41883</c:v>
                </c:pt>
                <c:pt idx="244">
                  <c:v>41880</c:v>
                </c:pt>
              </c:numCache>
            </c:numRef>
          </c:cat>
          <c:val>
            <c:numRef>
              <c:f>市场及表现!$N$5:$N$813</c:f>
              <c:numCache>
                <c:formatCode>###,###,##0.000</c:formatCode>
                <c:ptCount val="809"/>
                <c:pt idx="0">
                  <c:v>0</c:v>
                </c:pt>
                <c:pt idx="1">
                  <c:v>1.3913369744194215E-2</c:v>
                </c:pt>
                <c:pt idx="2">
                  <c:v>6.9800340114631876E-3</c:v>
                </c:pt>
                <c:pt idx="3">
                  <c:v>1.1338432053554559E-2</c:v>
                </c:pt>
                <c:pt idx="4">
                  <c:v>1.3948370958889234E-2</c:v>
                </c:pt>
                <c:pt idx="5">
                  <c:v>9.0528617317053861E-3</c:v>
                </c:pt>
                <c:pt idx="6">
                  <c:v>2.6717713853823266E-3</c:v>
                </c:pt>
                <c:pt idx="7">
                  <c:v>-5.5687382467001223E-3</c:v>
                </c:pt>
                <c:pt idx="8">
                  <c:v>-3.2379632712189466E-3</c:v>
                </c:pt>
                <c:pt idx="9">
                  <c:v>5.6940407957604133E-3</c:v>
                </c:pt>
                <c:pt idx="10">
                  <c:v>1.5015557095169108E-2</c:v>
                </c:pt>
                <c:pt idx="11">
                  <c:v>2.6009591592510706E-3</c:v>
                </c:pt>
                <c:pt idx="12">
                  <c:v>1.6065305608292446E-2</c:v>
                </c:pt>
                <c:pt idx="13">
                  <c:v>3.8479867553244285E-2</c:v>
                </c:pt>
                <c:pt idx="14">
                  <c:v>4.1000638839651327E-2</c:v>
                </c:pt>
                <c:pt idx="15">
                  <c:v>3.5726666606681778E-2</c:v>
                </c:pt>
                <c:pt idx="16">
                  <c:v>4.6895311276869522E-2</c:v>
                </c:pt>
                <c:pt idx="17">
                  <c:v>6.586400813395854E-2</c:v>
                </c:pt>
                <c:pt idx="18">
                  <c:v>7.0879493247195002E-2</c:v>
                </c:pt>
                <c:pt idx="19">
                  <c:v>7.3308703515417628E-2</c:v>
                </c:pt>
                <c:pt idx="20">
                  <c:v>7.8712837077893338E-2</c:v>
                </c:pt>
                <c:pt idx="21">
                  <c:v>6.5167618927649107E-2</c:v>
                </c:pt>
                <c:pt idx="22">
                  <c:v>7.79887168320752E-2</c:v>
                </c:pt>
                <c:pt idx="23">
                  <c:v>7.6844797955713195E-2</c:v>
                </c:pt>
                <c:pt idx="24">
                  <c:v>9.2376807421337359E-2</c:v>
                </c:pt>
                <c:pt idx="25">
                  <c:v>7.0390879889147717E-2</c:v>
                </c:pt>
                <c:pt idx="26">
                  <c:v>6.298581056154906E-2</c:v>
                </c:pt>
                <c:pt idx="27">
                  <c:v>6.4997435643653345E-2</c:v>
                </c:pt>
                <c:pt idx="28">
                  <c:v>9.1852832938932538E-2</c:v>
                </c:pt>
                <c:pt idx="29">
                  <c:v>8.2069138646199802E-2</c:v>
                </c:pt>
                <c:pt idx="30">
                  <c:v>5.984383519736558E-2</c:v>
                </c:pt>
                <c:pt idx="31">
                  <c:v>5.4895905127813061E-2</c:v>
                </c:pt>
                <c:pt idx="32">
                  <c:v>2.6141804407094016E-2</c:v>
                </c:pt>
                <c:pt idx="33">
                  <c:v>1.8650266783037495E-2</c:v>
                </c:pt>
                <c:pt idx="34">
                  <c:v>-7.653658931607854E-4</c:v>
                </c:pt>
                <c:pt idx="35">
                  <c:v>1.2920342993908651E-2</c:v>
                </c:pt>
                <c:pt idx="36">
                  <c:v>-3.9336686491689976E-3</c:v>
                </c:pt>
                <c:pt idx="37">
                  <c:v>-6.1398788903987978E-4</c:v>
                </c:pt>
                <c:pt idx="38">
                  <c:v>-6.7235263948748347E-3</c:v>
                </c:pt>
                <c:pt idx="39">
                  <c:v>-2.9825893700681227E-3</c:v>
                </c:pt>
                <c:pt idx="40">
                  <c:v>-1.6580012416883338E-2</c:v>
                </c:pt>
                <c:pt idx="41">
                  <c:v>-3.3896382008115955E-2</c:v>
                </c:pt>
                <c:pt idx="42">
                  <c:v>-4.7571545542068883E-2</c:v>
                </c:pt>
                <c:pt idx="43">
                  <c:v>-2.4425935090292339E-2</c:v>
                </c:pt>
                <c:pt idx="44">
                  <c:v>-8.9575036665796581E-3</c:v>
                </c:pt>
                <c:pt idx="45">
                  <c:v>-2.5857925660659253E-2</c:v>
                </c:pt>
                <c:pt idx="46">
                  <c:v>-9.3709678870602664E-3</c:v>
                </c:pt>
                <c:pt idx="47">
                  <c:v>6.6014630327804191E-4</c:v>
                </c:pt>
                <c:pt idx="48">
                  <c:v>1.1446332970424411E-2</c:v>
                </c:pt>
                <c:pt idx="49">
                  <c:v>9.0295575810472872E-3</c:v>
                </c:pt>
                <c:pt idx="50">
                  <c:v>1.3464436426457116E-2</c:v>
                </c:pt>
                <c:pt idx="51">
                  <c:v>9.7973168734648564E-3</c:v>
                </c:pt>
                <c:pt idx="52">
                  <c:v>2.9975796075185634E-3</c:v>
                </c:pt>
                <c:pt idx="53">
                  <c:v>5.8653937861596894E-3</c:v>
                </c:pt>
                <c:pt idx="54">
                  <c:v>9.8667614428777917E-3</c:v>
                </c:pt>
                <c:pt idx="55">
                  <c:v>1.7260637579967542E-2</c:v>
                </c:pt>
                <c:pt idx="56">
                  <c:v>2.7196735619359647E-2</c:v>
                </c:pt>
                <c:pt idx="57">
                  <c:v>3.911897713673862E-2</c:v>
                </c:pt>
                <c:pt idx="58">
                  <c:v>-5.7826325592276184E-3</c:v>
                </c:pt>
                <c:pt idx="59">
                  <c:v>1.4823005425638192E-2</c:v>
                </c:pt>
                <c:pt idx="60">
                  <c:v>2.6852697972808981E-2</c:v>
                </c:pt>
                <c:pt idx="61">
                  <c:v>2.4931626161833531E-2</c:v>
                </c:pt>
                <c:pt idx="62">
                  <c:v>2.214893061841483E-2</c:v>
                </c:pt>
                <c:pt idx="63">
                  <c:v>2.6726081753480013E-2</c:v>
                </c:pt>
                <c:pt idx="64">
                  <c:v>1.9201324467558845E-2</c:v>
                </c:pt>
                <c:pt idx="65">
                  <c:v>1.017552794248644E-2</c:v>
                </c:pt>
                <c:pt idx="66">
                  <c:v>1.8994538370868952E-2</c:v>
                </c:pt>
                <c:pt idx="67">
                  <c:v>2.3484627358533183E-2</c:v>
                </c:pt>
                <c:pt idx="68">
                  <c:v>8.2705260979494266E-3</c:v>
                </c:pt>
                <c:pt idx="69">
                  <c:v>1.4369933146780145E-2</c:v>
                </c:pt>
                <c:pt idx="70">
                  <c:v>2.0442508930258452E-2</c:v>
                </c:pt>
                <c:pt idx="71">
                  <c:v>1.2679365479264737E-2</c:v>
                </c:pt>
                <c:pt idx="72">
                  <c:v>7.1374584979171374E-3</c:v>
                </c:pt>
                <c:pt idx="73">
                  <c:v>3.5571419573686924E-2</c:v>
                </c:pt>
                <c:pt idx="74">
                  <c:v>3.193429849107865E-2</c:v>
                </c:pt>
                <c:pt idx="75">
                  <c:v>3.6175114046374413E-2</c:v>
                </c:pt>
                <c:pt idx="76">
                  <c:v>2.7502064981689722E-2</c:v>
                </c:pt>
                <c:pt idx="77">
                  <c:v>3.6862523506599798E-2</c:v>
                </c:pt>
                <c:pt idx="78">
                  <c:v>3.7974950287477993E-2</c:v>
                </c:pt>
                <c:pt idx="79">
                  <c:v>4.6120155840883914E-2</c:v>
                </c:pt>
                <c:pt idx="80">
                  <c:v>6.4653110069372577E-2</c:v>
                </c:pt>
                <c:pt idx="81">
                  <c:v>5.8974941289736238E-2</c:v>
                </c:pt>
                <c:pt idx="82">
                  <c:v>3.4952446935819115E-2</c:v>
                </c:pt>
                <c:pt idx="83">
                  <c:v>4.6026417369240402E-2</c:v>
                </c:pt>
                <c:pt idx="84">
                  <c:v>5.5795751266432214E-2</c:v>
                </c:pt>
                <c:pt idx="85">
                  <c:v>4.5997930519439789E-2</c:v>
                </c:pt>
                <c:pt idx="86">
                  <c:v>2.6216341698233725E-2</c:v>
                </c:pt>
                <c:pt idx="87">
                  <c:v>2.1634385769171871E-2</c:v>
                </c:pt>
                <c:pt idx="88">
                  <c:v>3.6677403971603129E-2</c:v>
                </c:pt>
                <c:pt idx="89">
                  <c:v>5.1419123799926192E-2</c:v>
                </c:pt>
                <c:pt idx="90">
                  <c:v>4.744800655035597E-2</c:v>
                </c:pt>
                <c:pt idx="91">
                  <c:v>3.415783838256603E-2</c:v>
                </c:pt>
                <c:pt idx="92">
                  <c:v>2.2323342840947058E-2</c:v>
                </c:pt>
                <c:pt idx="93">
                  <c:v>2.9087323081906424E-2</c:v>
                </c:pt>
                <c:pt idx="94">
                  <c:v>5.0491096734719632E-2</c:v>
                </c:pt>
                <c:pt idx="95">
                  <c:v>5.278985774570577E-2</c:v>
                </c:pt>
                <c:pt idx="96">
                  <c:v>6.8475134741180055E-2</c:v>
                </c:pt>
                <c:pt idx="97">
                  <c:v>6.0351253835287499E-2</c:v>
                </c:pt>
                <c:pt idx="98">
                  <c:v>6.3445415200784616E-2</c:v>
                </c:pt>
                <c:pt idx="99">
                  <c:v>7.3369024374881908E-2</c:v>
                </c:pt>
                <c:pt idx="100">
                  <c:v>6.9640828152133905E-2</c:v>
                </c:pt>
                <c:pt idx="101">
                  <c:v>7.6585609012137956E-2</c:v>
                </c:pt>
                <c:pt idx="102">
                  <c:v>0.10979983624110368</c:v>
                </c:pt>
                <c:pt idx="103">
                  <c:v>0.11253952257983246</c:v>
                </c:pt>
                <c:pt idx="104">
                  <c:v>0.12173285705287973</c:v>
                </c:pt>
                <c:pt idx="105">
                  <c:v>0.10096999253187455</c:v>
                </c:pt>
                <c:pt idx="106">
                  <c:v>0.12707888320031668</c:v>
                </c:pt>
                <c:pt idx="107">
                  <c:v>0.14535894690432705</c:v>
                </c:pt>
                <c:pt idx="108">
                  <c:v>0.14938844150118324</c:v>
                </c:pt>
                <c:pt idx="109">
                  <c:v>0.15532579922439482</c:v>
                </c:pt>
                <c:pt idx="110">
                  <c:v>0.13888969668613171</c:v>
                </c:pt>
                <c:pt idx="111">
                  <c:v>0.13896252440637413</c:v>
                </c:pt>
                <c:pt idx="112">
                  <c:v>0.15485214011283177</c:v>
                </c:pt>
                <c:pt idx="113">
                  <c:v>0.12080931086297331</c:v>
                </c:pt>
                <c:pt idx="114">
                  <c:v>0.12743073088654766</c:v>
                </c:pt>
                <c:pt idx="115">
                  <c:v>9.1910202539162711E-2</c:v>
                </c:pt>
                <c:pt idx="116">
                  <c:v>9.3450417945095898E-2</c:v>
                </c:pt>
                <c:pt idx="117">
                  <c:v>0.11252089725478909</c:v>
                </c:pt>
                <c:pt idx="118">
                  <c:v>0.10516520753290926</c:v>
                </c:pt>
                <c:pt idx="119">
                  <c:v>9.5462906810390713E-2</c:v>
                </c:pt>
                <c:pt idx="120">
                  <c:v>8.9259485869046973E-2</c:v>
                </c:pt>
                <c:pt idx="121">
                  <c:v>9.9999118221326455E-2</c:v>
                </c:pt>
                <c:pt idx="122">
                  <c:v>7.0843250344163611E-2</c:v>
                </c:pt>
                <c:pt idx="123">
                  <c:v>7.5520618324800504E-2</c:v>
                </c:pt>
                <c:pt idx="124">
                  <c:v>7.2289151422992859E-2</c:v>
                </c:pt>
                <c:pt idx="125">
                  <c:v>8.7105120614725751E-2</c:v>
                </c:pt>
                <c:pt idx="126">
                  <c:v>8.1402316018679421E-2</c:v>
                </c:pt>
                <c:pt idx="127">
                  <c:v>0.10501274979980035</c:v>
                </c:pt>
                <c:pt idx="128">
                  <c:v>0.10931849305824226</c:v>
                </c:pt>
                <c:pt idx="129">
                  <c:v>0.10402848684980071</c:v>
                </c:pt>
                <c:pt idx="130">
                  <c:v>7.7071181133535616E-2</c:v>
                </c:pt>
                <c:pt idx="131">
                  <c:v>8.8026993224700645E-2</c:v>
                </c:pt>
                <c:pt idx="132">
                  <c:v>8.3994493382161028E-2</c:v>
                </c:pt>
                <c:pt idx="133">
                  <c:v>7.9741854794446621E-2</c:v>
                </c:pt>
                <c:pt idx="134">
                  <c:v>9.191480938284502E-2</c:v>
                </c:pt>
                <c:pt idx="135">
                  <c:v>7.0769306903967211E-2</c:v>
                </c:pt>
                <c:pt idx="136">
                  <c:v>4.279989922529448E-2</c:v>
                </c:pt>
                <c:pt idx="137">
                  <c:v>3.6867400282529106E-2</c:v>
                </c:pt>
                <c:pt idx="138">
                  <c:v>4.871506851780194E-2</c:v>
                </c:pt>
                <c:pt idx="139">
                  <c:v>3.7570483808563981E-2</c:v>
                </c:pt>
                <c:pt idx="140">
                  <c:v>3.4800187153024575E-2</c:v>
                </c:pt>
                <c:pt idx="141">
                  <c:v>4.6591925426717973E-2</c:v>
                </c:pt>
                <c:pt idx="142">
                  <c:v>6.1977829564779263E-2</c:v>
                </c:pt>
                <c:pt idx="143">
                  <c:v>7.3308055678024786E-2</c:v>
                </c:pt>
                <c:pt idx="144">
                  <c:v>7.529896795904234E-2</c:v>
                </c:pt>
                <c:pt idx="145">
                  <c:v>8.0286865996634926E-2</c:v>
                </c:pt>
                <c:pt idx="146">
                  <c:v>8.5086135380019634E-2</c:v>
                </c:pt>
                <c:pt idx="147">
                  <c:v>7.9015215180989529E-2</c:v>
                </c:pt>
                <c:pt idx="148">
                  <c:v>7.6070848217097531E-2</c:v>
                </c:pt>
                <c:pt idx="149">
                  <c:v>7.2882660452226355E-2</c:v>
                </c:pt>
                <c:pt idx="150">
                  <c:v>7.7279784774021865E-2</c:v>
                </c:pt>
                <c:pt idx="151">
                  <c:v>6.14104319815727E-2</c:v>
                </c:pt>
                <c:pt idx="152">
                  <c:v>4.9274296151665897E-2</c:v>
                </c:pt>
                <c:pt idx="153">
                  <c:v>4.4862271569836132E-2</c:v>
                </c:pt>
                <c:pt idx="154">
                  <c:v>3.2097013649573958E-2</c:v>
                </c:pt>
                <c:pt idx="155">
                  <c:v>1.2780877999622131E-2</c:v>
                </c:pt>
                <c:pt idx="156">
                  <c:v>-2.2153573453063236E-2</c:v>
                </c:pt>
                <c:pt idx="157">
                  <c:v>-9.8744815051421408E-3</c:v>
                </c:pt>
                <c:pt idx="158">
                  <c:v>4.2755288422604565E-3</c:v>
                </c:pt>
                <c:pt idx="159">
                  <c:v>1.370519799530312E-2</c:v>
                </c:pt>
                <c:pt idx="160">
                  <c:v>1.9338665994835358E-2</c:v>
                </c:pt>
                <c:pt idx="161">
                  <c:v>3.0848577007172029E-3</c:v>
                </c:pt>
                <c:pt idx="162">
                  <c:v>1.9506923762135919E-3</c:v>
                </c:pt>
                <c:pt idx="163">
                  <c:v>-6.5187377968130011E-3</c:v>
                </c:pt>
                <c:pt idx="164">
                  <c:v>7.4262320157640893E-3</c:v>
                </c:pt>
                <c:pt idx="165">
                  <c:v>5.8829393822150688E-3</c:v>
                </c:pt>
                <c:pt idx="166">
                  <c:v>8.2057963451174221E-3</c:v>
                </c:pt>
                <c:pt idx="167">
                  <c:v>-7.0899324269608766E-3</c:v>
                </c:pt>
                <c:pt idx="168">
                  <c:v>-1.6053644535221623E-2</c:v>
                </c:pt>
                <c:pt idx="169">
                  <c:v>-2.6498312923456169E-2</c:v>
                </c:pt>
                <c:pt idx="170">
                  <c:v>-2.2945770611576433E-2</c:v>
                </c:pt>
                <c:pt idx="171">
                  <c:v>-1.276378229064512E-2</c:v>
                </c:pt>
                <c:pt idx="172">
                  <c:v>-1.0340096635744422E-2</c:v>
                </c:pt>
                <c:pt idx="173">
                  <c:v>2.4846363562747165E-4</c:v>
                </c:pt>
                <c:pt idx="174">
                  <c:v>2.113700861083867E-2</c:v>
                </c:pt>
                <c:pt idx="175">
                  <c:v>1.6183643905379741E-2</c:v>
                </c:pt>
                <c:pt idx="176">
                  <c:v>2.8394137071594994E-2</c:v>
                </c:pt>
                <c:pt idx="177">
                  <c:v>2.4091201108521698E-2</c:v>
                </c:pt>
                <c:pt idx="178">
                  <c:v>2.3554755756305168E-2</c:v>
                </c:pt>
                <c:pt idx="179">
                  <c:v>2.4232555628537211E-2</c:v>
                </c:pt>
                <c:pt idx="180">
                  <c:v>1.2623273558336701E-2</c:v>
                </c:pt>
                <c:pt idx="181">
                  <c:v>2.3873293803255313E-2</c:v>
                </c:pt>
                <c:pt idx="182">
                  <c:v>2.4804704019291135E-2</c:v>
                </c:pt>
                <c:pt idx="183">
                  <c:v>1.9124753686824647E-2</c:v>
                </c:pt>
                <c:pt idx="184">
                  <c:v>2.6728565130152315E-2</c:v>
                </c:pt>
                <c:pt idx="185">
                  <c:v>3.6777962731354474E-2</c:v>
                </c:pt>
                <c:pt idx="186">
                  <c:v>3.4129927388225623E-2</c:v>
                </c:pt>
                <c:pt idx="187">
                  <c:v>4.0687895338270108E-2</c:v>
                </c:pt>
                <c:pt idx="188">
                  <c:v>4.014689712882058E-2</c:v>
                </c:pt>
                <c:pt idx="189">
                  <c:v>2.9205211491915462E-2</c:v>
                </c:pt>
                <c:pt idx="190">
                  <c:v>2.2911525207173211E-2</c:v>
                </c:pt>
                <c:pt idx="191">
                  <c:v>3.2136333780221626E-3</c:v>
                </c:pt>
                <c:pt idx="192">
                  <c:v>1.0870171586931709E-2</c:v>
                </c:pt>
                <c:pt idx="193">
                  <c:v>1.9249750312671621E-2</c:v>
                </c:pt>
                <c:pt idx="194">
                  <c:v>2.880635960373934E-2</c:v>
                </c:pt>
                <c:pt idx="195">
                  <c:v>2.5604765203933955E-2</c:v>
                </c:pt>
                <c:pt idx="196">
                  <c:v>3.8813089914431664E-2</c:v>
                </c:pt>
                <c:pt idx="197">
                  <c:v>4.3021153690423919E-2</c:v>
                </c:pt>
                <c:pt idx="198">
                  <c:v>5.3530857754703565E-2</c:v>
                </c:pt>
                <c:pt idx="199">
                  <c:v>5.7465966042523409E-2</c:v>
                </c:pt>
                <c:pt idx="200">
                  <c:v>6.3265136450750825E-2</c:v>
                </c:pt>
                <c:pt idx="201">
                  <c:v>8.3943494182959988E-2</c:v>
                </c:pt>
                <c:pt idx="202">
                  <c:v>7.8739380415515647E-2</c:v>
                </c:pt>
                <c:pt idx="203">
                  <c:v>7.3920441969065775E-2</c:v>
                </c:pt>
                <c:pt idx="204">
                  <c:v>8.0650698674632704E-2</c:v>
                </c:pt>
                <c:pt idx="205">
                  <c:v>6.280959879070358E-2</c:v>
                </c:pt>
                <c:pt idx="206">
                  <c:v>6.4754010743303558E-2</c:v>
                </c:pt>
                <c:pt idx="207">
                  <c:v>6.7197635393516419E-2</c:v>
                </c:pt>
                <c:pt idx="208">
                  <c:v>7.604644634196811E-2</c:v>
                </c:pt>
                <c:pt idx="209">
                  <c:v>7.8585375070857388E-2</c:v>
                </c:pt>
                <c:pt idx="210">
                  <c:v>6.6083607014639334E-2</c:v>
                </c:pt>
                <c:pt idx="211">
                  <c:v>5.8836358074123352E-2</c:v>
                </c:pt>
                <c:pt idx="212">
                  <c:v>5.9068931698143867E-2</c:v>
                </c:pt>
                <c:pt idx="213">
                  <c:v>6.1973258712063384E-2</c:v>
                </c:pt>
                <c:pt idx="214">
                  <c:v>7.1618783685295062E-2</c:v>
                </c:pt>
                <c:pt idx="215">
                  <c:v>5.4697270984982671E-2</c:v>
                </c:pt>
                <c:pt idx="216">
                  <c:v>5.1238341176364832E-2</c:v>
                </c:pt>
                <c:pt idx="217">
                  <c:v>5.8828889948622898E-2</c:v>
                </c:pt>
                <c:pt idx="218">
                  <c:v>7.6330109142605407E-2</c:v>
                </c:pt>
                <c:pt idx="219">
                  <c:v>8.4911435229757304E-2</c:v>
                </c:pt>
                <c:pt idx="220">
                  <c:v>9.5844950917319816E-2</c:v>
                </c:pt>
                <c:pt idx="221">
                  <c:v>9.8971684107289182E-2</c:v>
                </c:pt>
                <c:pt idx="222">
                  <c:v>0.1040877639712432</c:v>
                </c:pt>
                <c:pt idx="223">
                  <c:v>0.11417320652516216</c:v>
                </c:pt>
                <c:pt idx="224">
                  <c:v>0.11462903211293973</c:v>
                </c:pt>
                <c:pt idx="225">
                  <c:v>0.11762020532846251</c:v>
                </c:pt>
                <c:pt idx="226">
                  <c:v>0.10701674479705603</c:v>
                </c:pt>
                <c:pt idx="227">
                  <c:v>0.11208835782218673</c:v>
                </c:pt>
                <c:pt idx="228">
                  <c:v>0.12853642735673354</c:v>
                </c:pt>
                <c:pt idx="229">
                  <c:v>0.12895075536040457</c:v>
                </c:pt>
                <c:pt idx="230">
                  <c:v>0.12548322371084852</c:v>
                </c:pt>
                <c:pt idx="231">
                  <c:v>0.11930699394451993</c:v>
                </c:pt>
                <c:pt idx="232">
                  <c:v>0.13036615409532226</c:v>
                </c:pt>
                <c:pt idx="233">
                  <c:v>0.14578750933515683</c:v>
                </c:pt>
                <c:pt idx="234">
                  <c:v>0.14416784387118842</c:v>
                </c:pt>
                <c:pt idx="235">
                  <c:v>0.14398790703533426</c:v>
                </c:pt>
                <c:pt idx="236">
                  <c:v>0.14367071864961889</c:v>
                </c:pt>
                <c:pt idx="237">
                  <c:v>0.15274350138115333</c:v>
                </c:pt>
                <c:pt idx="238">
                  <c:v>0.14757176148786644</c:v>
                </c:pt>
                <c:pt idx="239">
                  <c:v>0.13060092316828475</c:v>
                </c:pt>
                <c:pt idx="240">
                  <c:v>0.13303560406338022</c:v>
                </c:pt>
              </c:numCache>
            </c:numRef>
          </c:val>
        </c:ser>
        <c:marker val="1"/>
        <c:axId val="237171840"/>
        <c:axId val="237173376"/>
      </c:lineChart>
      <c:dateAx>
        <c:axId val="237171840"/>
        <c:scaling>
          <c:orientation val="minMax"/>
        </c:scaling>
        <c:axPos val="b"/>
        <c:numFmt formatCode="yyyy\-mm\-dd" sourceLinked="0"/>
        <c:majorTickMark val="none"/>
        <c:tickLblPos val="low"/>
        <c:crossAx val="237173376"/>
        <c:crosses val="autoZero"/>
        <c:auto val="1"/>
        <c:lblOffset val="100"/>
      </c:dateAx>
      <c:valAx>
        <c:axId val="237173376"/>
        <c:scaling>
          <c:orientation val="minMax"/>
          <c:min val="-0.30000000000000032"/>
        </c:scaling>
        <c:axPos val="l"/>
        <c:numFmt formatCode="0.00%" sourceLinked="0"/>
        <c:majorTickMark val="none"/>
        <c:tickLblPos val="nextTo"/>
        <c:crossAx val="237171840"/>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6241E-2"/>
          <c:w val="0.61715481171549624"/>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-1.1447286760092878</c:v>
                </c:pt>
                <c:pt idx="1">
                  <c:v>-1.7010124360378187</c:v>
                </c:pt>
                <c:pt idx="2">
                  <c:v>-1.2175169704320865</c:v>
                </c:pt>
                <c:pt idx="3">
                  <c:v>-1.7071688299359677</c:v>
                </c:pt>
                <c:pt idx="4">
                  <c:v>-1.8169591199405644</c:v>
                </c:pt>
                <c:pt idx="5">
                  <c:v>-2.96068907513104</c:v>
                </c:pt>
                <c:pt idx="6">
                  <c:v>-1.2899420469914546</c:v>
                </c:pt>
                <c:pt idx="7">
                  <c:v>-0.68720422154585625</c:v>
                </c:pt>
                <c:pt idx="8">
                  <c:v>-2.8673604548050902</c:v>
                </c:pt>
                <c:pt idx="9">
                  <c:v>7.1427913031755441</c:v>
                </c:pt>
              </c:numCache>
            </c:numRef>
          </c:val>
        </c:ser>
        <c:gapWidth val="75"/>
        <c:axId val="237521152"/>
        <c:axId val="237531136"/>
      </c:barChart>
      <c:catAx>
        <c:axId val="237521152"/>
        <c:scaling>
          <c:orientation val="minMax"/>
        </c:scaling>
        <c:axPos val="l"/>
        <c:numFmt formatCode="General" sourceLinked="1"/>
        <c:majorTickMark val="none"/>
        <c:tickLblPos val="high"/>
        <c:crossAx val="237531136"/>
        <c:crosses val="autoZero"/>
        <c:auto val="1"/>
        <c:lblAlgn val="ctr"/>
        <c:lblOffset val="100"/>
      </c:catAx>
      <c:valAx>
        <c:axId val="237531136"/>
        <c:scaling>
          <c:orientation val="minMax"/>
        </c:scaling>
        <c:axPos val="b"/>
        <c:numFmt formatCode="#,##0.00_ ;[Red]\-#,##0.00\ " sourceLinked="1"/>
        <c:majorTickMark val="none"/>
        <c:tickLblPos val="nextTo"/>
        <c:crossAx val="237521152"/>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035"/>
          <c:h val="0.93213296398890699"/>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-0.51498137042306213</c:v>
                </c:pt>
                <c:pt idx="1">
                  <c:v>-2.3278679518377032</c:v>
                </c:pt>
                <c:pt idx="2">
                  <c:v>-2.1909885803354512</c:v>
                </c:pt>
                <c:pt idx="3">
                  <c:v>-2.5704202951736921</c:v>
                </c:pt>
                <c:pt idx="4">
                  <c:v>-1.0012700403225439</c:v>
                </c:pt>
                <c:pt idx="5">
                  <c:v>-1.7010124360378187</c:v>
                </c:pt>
                <c:pt idx="6">
                  <c:v>-1.9736036945121715</c:v>
                </c:pt>
                <c:pt idx="7">
                  <c:v>-0.41290557105475578</c:v>
                </c:pt>
                <c:pt idx="8">
                  <c:v>-4.6824614957799877</c:v>
                </c:pt>
                <c:pt idx="9">
                  <c:v>-0.98527214154667808</c:v>
                </c:pt>
                <c:pt idx="10">
                  <c:v>-1.4237667898997053</c:v>
                </c:pt>
                <c:pt idx="11">
                  <c:v>-1.66380778619446</c:v>
                </c:pt>
                <c:pt idx="12">
                  <c:v>-2.8215010195307477</c:v>
                </c:pt>
                <c:pt idx="13">
                  <c:v>-1.9275227145570728</c:v>
                </c:pt>
                <c:pt idx="14">
                  <c:v>-2.2956436330385577</c:v>
                </c:pt>
                <c:pt idx="15">
                  <c:v>-1.5623705328875692</c:v>
                </c:pt>
                <c:pt idx="16">
                  <c:v>-1.0498256665569139</c:v>
                </c:pt>
                <c:pt idx="17">
                  <c:v>-3.2605036958235578</c:v>
                </c:pt>
                <c:pt idx="18">
                  <c:v>-2.0680176931886729</c:v>
                </c:pt>
                <c:pt idx="19">
                  <c:v>-2.1991003828506162</c:v>
                </c:pt>
                <c:pt idx="20">
                  <c:v>-0.95546841611917621</c:v>
                </c:pt>
                <c:pt idx="21">
                  <c:v>-1.6825612957294456</c:v>
                </c:pt>
                <c:pt idx="22">
                  <c:v>-2.1806380815607818</c:v>
                </c:pt>
                <c:pt idx="23">
                  <c:v>-0.62475824307455241</c:v>
                </c:pt>
                <c:pt idx="24">
                  <c:v>0.51484218536823612</c:v>
                </c:pt>
                <c:pt idx="25">
                  <c:v>-1.6190909182726254</c:v>
                </c:pt>
                <c:pt idx="26">
                  <c:v>-2.3657062036801402</c:v>
                </c:pt>
                <c:pt idx="27">
                  <c:v>1.3715642086534974</c:v>
                </c:pt>
                <c:pt idx="28">
                  <c:v>-2.2543109341751966</c:v>
                </c:pt>
              </c:numCache>
            </c:numRef>
          </c:val>
        </c:ser>
        <c:gapWidth val="75"/>
        <c:axId val="237543808"/>
        <c:axId val="237545344"/>
      </c:barChart>
      <c:catAx>
        <c:axId val="237543808"/>
        <c:scaling>
          <c:orientation val="minMax"/>
        </c:scaling>
        <c:axPos val="l"/>
        <c:numFmt formatCode="General" sourceLinked="1"/>
        <c:majorTickMark val="none"/>
        <c:tickLblPos val="high"/>
        <c:crossAx val="237545344"/>
        <c:crosses val="autoZero"/>
        <c:auto val="1"/>
        <c:lblAlgn val="ctr"/>
        <c:lblOffset val="100"/>
      </c:catAx>
      <c:valAx>
        <c:axId val="237545344"/>
        <c:scaling>
          <c:orientation val="minMax"/>
        </c:scaling>
        <c:axPos val="b"/>
        <c:numFmt formatCode="#,##0.00_ ;[Red]\-#,##0.00\ " sourceLinked="1"/>
        <c:majorTickMark val="none"/>
        <c:tickLblPos val="nextTo"/>
        <c:crossAx val="237543808"/>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237747584"/>
        <c:axId val="237761664"/>
      </c:lineChart>
      <c:dateAx>
        <c:axId val="237747584"/>
        <c:scaling>
          <c:orientation val="minMax"/>
        </c:scaling>
        <c:axPos val="b"/>
        <c:numFmt formatCode="yyyy\-mm\-dd;@" sourceLinked="1"/>
        <c:tickLblPos val="nextTo"/>
        <c:txPr>
          <a:bodyPr/>
          <a:lstStyle/>
          <a:p>
            <a:pPr>
              <a:defRPr sz="1000"/>
            </a:pPr>
            <a:endParaRPr lang="zh-CN"/>
          </a:p>
        </c:txPr>
        <c:crossAx val="237761664"/>
        <c:crosses val="autoZero"/>
        <c:auto val="1"/>
        <c:lblOffset val="100"/>
      </c:dateAx>
      <c:valAx>
        <c:axId val="237761664"/>
        <c:scaling>
          <c:orientation val="minMax"/>
        </c:scaling>
        <c:axPos val="l"/>
        <c:majorGridlines/>
        <c:numFmt formatCode="#,##0;[Red]\-#,##0" sourceLinked="0"/>
        <c:tickLblPos val="nextTo"/>
        <c:crossAx val="237747584"/>
        <c:crosses val="autoZero"/>
        <c:crossBetween val="between"/>
      </c:valAx>
    </c:plotArea>
    <c:legend>
      <c:legendPos val="b"/>
    </c:legend>
    <c:plotVisOnly val="1"/>
  </c:chart>
  <c:spPr>
    <a:ln>
      <a:noFill/>
    </a:ln>
  </c:sp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237924352"/>
        <c:axId val="237925888"/>
      </c:lineChart>
      <c:catAx>
        <c:axId val="237924352"/>
        <c:scaling>
          <c:orientation val="minMax"/>
        </c:scaling>
        <c:axPos val="b"/>
        <c:numFmt formatCode="yyyy\-mm\-dd;@" sourceLinked="1"/>
        <c:tickLblPos val="nextTo"/>
        <c:crossAx val="237925888"/>
        <c:crosses val="autoZero"/>
        <c:auto val="1"/>
        <c:lblAlgn val="ctr"/>
        <c:lblOffset val="100"/>
      </c:catAx>
      <c:valAx>
        <c:axId val="237925888"/>
        <c:scaling>
          <c:orientation val="minMax"/>
        </c:scaling>
        <c:axPos val="l"/>
        <c:majorGridlines/>
        <c:numFmt formatCode="#,##0;[Red]\-#,##0" sourceLinked="0"/>
        <c:tickLblPos val="nextTo"/>
        <c:txPr>
          <a:bodyPr/>
          <a:lstStyle/>
          <a:p>
            <a:pPr>
              <a:defRPr sz="1000"/>
            </a:pPr>
            <a:endParaRPr lang="zh-CN"/>
          </a:p>
        </c:txPr>
        <c:crossAx val="237924352"/>
        <c:crosses val="autoZero"/>
        <c:crossBetween val="between"/>
      </c:valAx>
    </c:plotArea>
    <c:legend>
      <c:legendPos val="b"/>
    </c:legend>
    <c:plotVisOnly val="1"/>
  </c:chart>
  <c:spPr>
    <a:ln>
      <a:noFill/>
    </a:ln>
  </c:sp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237931904"/>
        <c:axId val="237937792"/>
      </c:lineChart>
      <c:catAx>
        <c:axId val="237931904"/>
        <c:scaling>
          <c:orientation val="minMax"/>
        </c:scaling>
        <c:axPos val="b"/>
        <c:numFmt formatCode="yyyy\-mm\-dd;@" sourceLinked="1"/>
        <c:tickLblPos val="nextTo"/>
        <c:crossAx val="237937792"/>
        <c:crosses val="autoZero"/>
        <c:auto val="1"/>
        <c:lblAlgn val="ctr"/>
        <c:lblOffset val="100"/>
      </c:catAx>
      <c:valAx>
        <c:axId val="237937792"/>
        <c:scaling>
          <c:orientation val="minMax"/>
        </c:scaling>
        <c:axPos val="l"/>
        <c:majorGridlines/>
        <c:numFmt formatCode="#,##0;[Red]#,##0" sourceLinked="0"/>
        <c:tickLblPos val="nextTo"/>
        <c:crossAx val="237931904"/>
        <c:crosses val="autoZero"/>
        <c:crossBetween val="between"/>
      </c:valAx>
    </c:plotArea>
    <c:legend>
      <c:legendPos val="b"/>
    </c:legend>
    <c:plotVisOnly val="1"/>
  </c:chart>
  <c:spPr>
    <a:ln>
      <a:noFill/>
    </a:ln>
  </c:sp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237965696"/>
        <c:axId val="237967232"/>
      </c:lineChart>
      <c:catAx>
        <c:axId val="237965696"/>
        <c:scaling>
          <c:orientation val="minMax"/>
        </c:scaling>
        <c:axPos val="b"/>
        <c:numFmt formatCode="yyyy\-mm\-dd;@" sourceLinked="1"/>
        <c:tickLblPos val="nextTo"/>
        <c:crossAx val="237967232"/>
        <c:crosses val="autoZero"/>
        <c:auto val="1"/>
        <c:lblAlgn val="ctr"/>
        <c:lblOffset val="100"/>
      </c:catAx>
      <c:valAx>
        <c:axId val="237967232"/>
        <c:scaling>
          <c:orientation val="minMax"/>
        </c:scaling>
        <c:axPos val="l"/>
        <c:majorGridlines/>
        <c:numFmt formatCode="###,###,###,###,##0.00" sourceLinked="1"/>
        <c:tickLblPos val="nextTo"/>
        <c:crossAx val="237965696"/>
        <c:crosses val="autoZero"/>
        <c:crossBetween val="between"/>
      </c:valAx>
    </c:plotArea>
    <c:legend>
      <c:legendPos val="b"/>
      <c:spPr>
        <a:ln>
          <a:noFill/>
        </a:ln>
      </c:spPr>
    </c:legend>
    <c:plotVisOnly val="1"/>
  </c:chart>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237986944"/>
        <c:axId val="237988480"/>
      </c:lineChart>
      <c:catAx>
        <c:axId val="237986944"/>
        <c:scaling>
          <c:orientation val="minMax"/>
        </c:scaling>
        <c:axPos val="b"/>
        <c:numFmt formatCode="yyyy\-mm\-dd;@" sourceLinked="1"/>
        <c:tickLblPos val="nextTo"/>
        <c:crossAx val="237988480"/>
        <c:crosses val="autoZero"/>
        <c:auto val="1"/>
        <c:lblAlgn val="ctr"/>
        <c:lblOffset val="100"/>
      </c:catAx>
      <c:valAx>
        <c:axId val="237988480"/>
        <c:scaling>
          <c:orientation val="minMax"/>
        </c:scaling>
        <c:axPos val="l"/>
        <c:majorGridlines/>
        <c:numFmt formatCode="###,###,###,###,##0.00" sourceLinked="1"/>
        <c:tickLblPos val="nextTo"/>
        <c:crossAx val="237986944"/>
        <c:crosses val="autoZero"/>
        <c:crossBetween val="between"/>
      </c:valAx>
    </c:plotArea>
    <c:legend>
      <c:legendPos val="b"/>
    </c:legend>
    <c:plotVisOnly val="1"/>
  </c:chart>
  <c:spPr>
    <a:ln>
      <a:noFill/>
    </a:ln>
  </c:sp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行业新闻</a:t>
          </a:r>
          <a:r>
            <a:rPr lang="zh-CN" altLang="en-US" sz="1100" b="1">
              <a:latin typeface="+mn-lt"/>
              <a:ea typeface="+mn-ea"/>
              <a:cs typeface="+mn-cs"/>
            </a:rPr>
            <a:t>： </a:t>
          </a:r>
          <a:endParaRPr lang="en-US" altLang="zh-CN" sz="1100" b="1">
            <a:latin typeface="+mn-lt"/>
            <a:ea typeface="+mn-ea"/>
            <a:cs typeface="+mn-cs"/>
          </a:endParaRPr>
        </a:p>
        <a:p>
          <a:r>
            <a:rPr lang="zh-CN" altLang="en-US" sz="1100" b="0">
              <a:latin typeface="+mn-lt"/>
              <a:ea typeface="+mn-ea"/>
              <a:cs typeface="+mn-cs"/>
            </a:rPr>
            <a:t>两部委批准京津沪等</a:t>
          </a:r>
          <a:r>
            <a:rPr lang="en-US" altLang="zh-CN" sz="1100" b="0">
              <a:latin typeface="+mn-lt"/>
              <a:ea typeface="+mn-ea"/>
              <a:cs typeface="+mn-cs"/>
            </a:rPr>
            <a:t>7</a:t>
          </a:r>
          <a:r>
            <a:rPr lang="zh-CN" altLang="en-US" sz="1100" b="0">
              <a:latin typeface="+mn-lt"/>
              <a:ea typeface="+mn-ea"/>
              <a:cs typeface="+mn-cs"/>
            </a:rPr>
            <a:t>省试点设外资独资医院；</a:t>
          </a:r>
        </a:p>
        <a:p>
          <a:r>
            <a:rPr lang="zh-CN" altLang="en-US" sz="1100" b="0">
              <a:latin typeface="+mn-lt"/>
              <a:ea typeface="+mn-ea"/>
              <a:cs typeface="+mn-cs"/>
            </a:rPr>
            <a:t>江西招标抛弃“双信封”，拟推“挂网采购”；</a:t>
          </a:r>
        </a:p>
        <a:p>
          <a:r>
            <a:rPr lang="zh-CN" altLang="en-US" sz="1100" b="0">
              <a:latin typeface="+mn-lt"/>
              <a:ea typeface="+mn-ea"/>
              <a:cs typeface="+mn-cs"/>
            </a:rPr>
            <a:t>浙江招标分类管控思路明显；</a:t>
          </a:r>
        </a:p>
        <a:p>
          <a:r>
            <a:rPr lang="zh-CN" altLang="en-US" sz="1100" b="0">
              <a:latin typeface="+mn-lt"/>
              <a:ea typeface="+mn-ea"/>
              <a:cs typeface="+mn-cs"/>
            </a:rPr>
            <a:t>第三方机构如何整合三大医保；</a:t>
          </a:r>
        </a:p>
        <a:p>
          <a:r>
            <a:rPr lang="zh-CN" altLang="en-US" sz="1100" b="0">
              <a:latin typeface="+mn-lt"/>
              <a:ea typeface="+mn-ea"/>
              <a:cs typeface="+mn-cs"/>
            </a:rPr>
            <a:t>福建</a:t>
          </a:r>
          <a:r>
            <a:rPr lang="en-US" altLang="zh-CN" sz="1100" b="0">
              <a:latin typeface="+mn-lt"/>
              <a:ea typeface="+mn-ea"/>
              <a:cs typeface="+mn-cs"/>
            </a:rPr>
            <a:t>2015</a:t>
          </a:r>
          <a:r>
            <a:rPr lang="zh-CN" altLang="en-US" sz="1100" b="0">
              <a:latin typeface="+mn-lt"/>
              <a:ea typeface="+mn-ea"/>
              <a:cs typeface="+mn-cs"/>
            </a:rPr>
            <a:t>年前定点医院全面实施医保总额控制；</a:t>
          </a:r>
        </a:p>
        <a:p>
          <a:r>
            <a:rPr lang="zh-CN" altLang="en-US" sz="1100" b="0">
              <a:latin typeface="+mn-lt"/>
              <a:ea typeface="+mn-ea"/>
              <a:cs typeface="+mn-cs"/>
            </a:rPr>
            <a:t>国家卫生计生委关于推进医疗机构远程医疗服务的意见</a:t>
          </a:r>
        </a:p>
        <a:p>
          <a:r>
            <a:rPr lang="zh-CN" altLang="en-US" sz="1100" b="0">
              <a:latin typeface="+mn-lt"/>
              <a:ea typeface="+mn-ea"/>
              <a:cs typeface="+mn-cs"/>
            </a:rPr>
            <a:t>广东下达基药配比任务，首个地方落地二三级医院基药使用比例</a:t>
          </a:r>
          <a:endParaRPr lang="en-US" altLang="zh-CN" sz="1100" b="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pPr lvl="0"/>
          <a:r>
            <a:rPr lang="zh-CN" altLang="en-US" sz="1100" b="0" i="0">
              <a:latin typeface="+mn-lt"/>
              <a:ea typeface="+mn-ea"/>
              <a:cs typeface="+mn-cs"/>
            </a:rPr>
            <a:t>鲁抗医药（</a:t>
          </a:r>
          <a:r>
            <a:rPr lang="en-US" altLang="zh-CN" sz="1100" b="0" i="0">
              <a:latin typeface="+mn-lt"/>
              <a:ea typeface="+mn-ea"/>
              <a:cs typeface="+mn-cs"/>
            </a:rPr>
            <a:t>600789</a:t>
          </a:r>
          <a:r>
            <a:rPr lang="zh-CN" altLang="en-US" sz="1100" b="0" i="0">
              <a:latin typeface="+mn-lt"/>
              <a:ea typeface="+mn-ea"/>
              <a:cs typeface="+mn-cs"/>
            </a:rPr>
            <a:t>）、白云山（</a:t>
          </a:r>
          <a:r>
            <a:rPr lang="en-US" altLang="zh-CN" sz="1100" b="0" i="0">
              <a:latin typeface="+mn-lt"/>
              <a:ea typeface="+mn-ea"/>
              <a:cs typeface="+mn-cs"/>
            </a:rPr>
            <a:t>600332</a:t>
          </a:r>
          <a:r>
            <a:rPr lang="zh-CN" altLang="en-US" sz="1100" b="0" i="0">
              <a:latin typeface="+mn-lt"/>
              <a:ea typeface="+mn-ea"/>
              <a:cs typeface="+mn-cs"/>
            </a:rPr>
            <a:t>）、羚锐制药（</a:t>
          </a:r>
          <a:r>
            <a:rPr lang="en-US" altLang="zh-CN" sz="1100" b="0" i="0">
              <a:latin typeface="+mn-lt"/>
              <a:ea typeface="+mn-ea"/>
              <a:cs typeface="+mn-cs"/>
            </a:rPr>
            <a:t>600285</a:t>
          </a:r>
          <a:r>
            <a:rPr lang="zh-CN" altLang="en-US" sz="1100" b="0" i="0">
              <a:latin typeface="+mn-lt"/>
              <a:ea typeface="+mn-ea"/>
              <a:cs typeface="+mn-cs"/>
            </a:rPr>
            <a:t>）、第一医药（</a:t>
          </a:r>
          <a:r>
            <a:rPr lang="en-US" altLang="zh-CN" sz="1100" b="0" i="0">
              <a:latin typeface="+mn-lt"/>
              <a:ea typeface="+mn-ea"/>
              <a:cs typeface="+mn-cs"/>
            </a:rPr>
            <a:t>600833</a:t>
          </a:r>
          <a:r>
            <a:rPr lang="zh-CN" altLang="en-US" sz="1100" b="0" i="0">
              <a:latin typeface="+mn-lt"/>
              <a:ea typeface="+mn-ea"/>
              <a:cs typeface="+mn-cs"/>
            </a:rPr>
            <a:t>）、中珠控股（</a:t>
          </a:r>
          <a:r>
            <a:rPr lang="en-US" altLang="zh-CN" sz="1100" b="0" i="0">
              <a:latin typeface="+mn-lt"/>
              <a:ea typeface="+mn-ea"/>
              <a:cs typeface="+mn-cs"/>
            </a:rPr>
            <a:t>600568</a:t>
          </a:r>
          <a:r>
            <a:rPr lang="zh-CN" altLang="en-US" sz="1100" b="0" i="0">
              <a:latin typeface="+mn-lt"/>
              <a:ea typeface="+mn-ea"/>
              <a:cs typeface="+mn-cs"/>
            </a:rPr>
            <a:t>）、哈药股份（</a:t>
          </a:r>
          <a:r>
            <a:rPr lang="en-US" altLang="zh-CN" sz="1100" b="0" i="0">
              <a:latin typeface="+mn-lt"/>
              <a:ea typeface="+mn-ea"/>
              <a:cs typeface="+mn-cs"/>
            </a:rPr>
            <a:t>600664</a:t>
          </a:r>
          <a:r>
            <a:rPr lang="zh-CN" altLang="en-US" sz="1100" b="0" i="0">
              <a:latin typeface="+mn-lt"/>
              <a:ea typeface="+mn-ea"/>
              <a:cs typeface="+mn-cs"/>
            </a:rPr>
            <a:t>）、普洛药业（</a:t>
          </a:r>
          <a:r>
            <a:rPr lang="en-US" altLang="zh-CN" sz="1100" b="0" i="0">
              <a:latin typeface="+mn-lt"/>
              <a:ea typeface="+mn-ea"/>
              <a:cs typeface="+mn-cs"/>
            </a:rPr>
            <a:t>000739</a:t>
          </a:r>
          <a:r>
            <a:rPr lang="zh-CN" altLang="en-US" sz="1100" b="0" i="0">
              <a:latin typeface="+mn-lt"/>
              <a:ea typeface="+mn-ea"/>
              <a:cs typeface="+mn-cs"/>
            </a:rPr>
            <a:t>）、通化东宝（</a:t>
          </a:r>
          <a:r>
            <a:rPr lang="en-US" altLang="zh-CN" sz="1100" b="0" i="0">
              <a:latin typeface="+mn-lt"/>
              <a:ea typeface="+mn-ea"/>
              <a:cs typeface="+mn-cs"/>
            </a:rPr>
            <a:t>600867</a:t>
          </a:r>
          <a:r>
            <a:rPr lang="zh-CN" altLang="en-US" sz="1100" b="0" i="0">
              <a:latin typeface="+mn-lt"/>
              <a:ea typeface="+mn-ea"/>
              <a:cs typeface="+mn-cs"/>
            </a:rPr>
            <a:t>）、国农科技（</a:t>
          </a:r>
          <a:r>
            <a:rPr lang="en-US" altLang="zh-CN" sz="1100" b="0" i="0">
              <a:latin typeface="+mn-lt"/>
              <a:ea typeface="+mn-ea"/>
              <a:cs typeface="+mn-cs"/>
            </a:rPr>
            <a:t>000004</a:t>
          </a:r>
          <a:r>
            <a:rPr lang="zh-CN" altLang="en-US" sz="1100" b="0" i="0">
              <a:latin typeface="+mn-lt"/>
              <a:ea typeface="+mn-ea"/>
              <a:cs typeface="+mn-cs"/>
            </a:rPr>
            <a:t>）、神奇制药（</a:t>
          </a:r>
          <a:r>
            <a:rPr lang="en-US" altLang="zh-CN" sz="1100" b="0" i="0">
              <a:latin typeface="+mn-lt"/>
              <a:ea typeface="+mn-ea"/>
              <a:cs typeface="+mn-cs"/>
            </a:rPr>
            <a:t>600613</a:t>
          </a:r>
          <a:r>
            <a:rPr lang="zh-CN" altLang="en-US" sz="1100" b="0" i="0">
              <a:latin typeface="+mn-lt"/>
              <a:ea typeface="+mn-ea"/>
              <a:cs typeface="+mn-cs"/>
            </a:rPr>
            <a:t>）、</a:t>
          </a:r>
        </a:p>
        <a:p>
          <a:pPr lvl="0"/>
          <a:r>
            <a:rPr lang="zh-CN" altLang="en-US" sz="1100" b="0" i="0">
              <a:latin typeface="+mn-lt"/>
              <a:ea typeface="+mn-ea"/>
              <a:cs typeface="+mn-cs"/>
            </a:rPr>
            <a:t>健康元（</a:t>
          </a:r>
          <a:r>
            <a:rPr lang="en-US" altLang="zh-CN" sz="1100" b="0" i="0">
              <a:latin typeface="+mn-lt"/>
              <a:ea typeface="+mn-ea"/>
              <a:cs typeface="+mn-cs"/>
            </a:rPr>
            <a:t>600380</a:t>
          </a:r>
          <a:r>
            <a:rPr lang="zh-CN" altLang="en-US" sz="1100" b="0" i="0">
              <a:latin typeface="+mn-lt"/>
              <a:ea typeface="+mn-ea"/>
              <a:cs typeface="+mn-cs"/>
            </a:rPr>
            <a:t>）、海普瑞（</a:t>
          </a:r>
          <a:r>
            <a:rPr lang="en-US" altLang="zh-CN" sz="1100" b="0" i="0">
              <a:latin typeface="+mn-lt"/>
              <a:ea typeface="+mn-ea"/>
              <a:cs typeface="+mn-cs"/>
            </a:rPr>
            <a:t>002399</a:t>
          </a:r>
          <a:r>
            <a:rPr lang="zh-CN" altLang="en-US" sz="1100" b="0" i="0">
              <a:latin typeface="+mn-lt"/>
              <a:ea typeface="+mn-ea"/>
              <a:cs typeface="+mn-cs"/>
            </a:rPr>
            <a:t>）、丰原药业（</a:t>
          </a:r>
          <a:r>
            <a:rPr lang="en-US" altLang="zh-CN" sz="1100" b="0" i="0">
              <a:latin typeface="+mn-lt"/>
              <a:ea typeface="+mn-ea"/>
              <a:cs typeface="+mn-cs"/>
            </a:rPr>
            <a:t>000153</a:t>
          </a:r>
          <a:r>
            <a:rPr lang="zh-CN" altLang="en-US" sz="1100" b="0" i="0">
              <a:latin typeface="+mn-lt"/>
              <a:ea typeface="+mn-ea"/>
              <a:cs typeface="+mn-cs"/>
            </a:rPr>
            <a:t>）、九州（</a:t>
          </a:r>
          <a:r>
            <a:rPr lang="en-US" altLang="zh-CN" sz="1100" b="0" i="0">
              <a:latin typeface="+mn-lt"/>
              <a:ea typeface="+mn-ea"/>
              <a:cs typeface="+mn-cs"/>
            </a:rPr>
            <a:t>600998</a:t>
          </a:r>
          <a:r>
            <a:rPr lang="zh-CN" altLang="en-US" sz="1100" b="0" i="0">
              <a:latin typeface="+mn-lt"/>
              <a:ea typeface="+mn-ea"/>
              <a:cs typeface="+mn-cs"/>
            </a:rPr>
            <a:t>）、科伦药业（</a:t>
          </a:r>
          <a:r>
            <a:rPr lang="en-US" altLang="zh-CN" sz="1100" b="0" i="0">
              <a:latin typeface="+mn-lt"/>
              <a:ea typeface="+mn-ea"/>
              <a:cs typeface="+mn-cs"/>
            </a:rPr>
            <a:t>002422</a:t>
          </a:r>
          <a:r>
            <a:rPr lang="zh-CN" altLang="en-US" sz="1100" b="0" i="0">
              <a:latin typeface="+mn-lt"/>
              <a:ea typeface="+mn-ea"/>
              <a:cs typeface="+mn-cs"/>
            </a:rPr>
            <a:t>）、康美药业（</a:t>
          </a:r>
          <a:r>
            <a:rPr lang="en-US" altLang="zh-CN" sz="1100" b="0" i="0">
              <a:latin typeface="+mn-lt"/>
              <a:ea typeface="+mn-ea"/>
              <a:cs typeface="+mn-cs"/>
            </a:rPr>
            <a:t>600518</a:t>
          </a:r>
          <a:r>
            <a:rPr lang="zh-CN" altLang="en-US" sz="1100" b="0" i="0">
              <a:latin typeface="+mn-lt"/>
              <a:ea typeface="+mn-ea"/>
              <a:cs typeface="+mn-cs"/>
            </a:rPr>
            <a:t>）、上海医药（</a:t>
          </a:r>
          <a:r>
            <a:rPr lang="en-US" altLang="zh-CN" sz="1100" b="0" i="0">
              <a:latin typeface="+mn-lt"/>
              <a:ea typeface="+mn-ea"/>
              <a:cs typeface="+mn-cs"/>
            </a:rPr>
            <a:t>601607</a:t>
          </a:r>
          <a:r>
            <a:rPr lang="zh-CN" altLang="en-US" sz="1100" b="0" i="0">
              <a:latin typeface="+mn-lt"/>
              <a:ea typeface="+mn-ea"/>
              <a:cs typeface="+mn-cs"/>
            </a:rPr>
            <a:t>）、佛慈制药（</a:t>
          </a:r>
          <a:r>
            <a:rPr lang="en-US" altLang="zh-CN" sz="1100" b="0" i="0">
              <a:latin typeface="+mn-lt"/>
              <a:ea typeface="+mn-ea"/>
              <a:cs typeface="+mn-cs"/>
            </a:rPr>
            <a:t>002644</a:t>
          </a:r>
          <a:r>
            <a:rPr lang="zh-CN" altLang="en-US" sz="1100" b="0" i="0">
              <a:latin typeface="+mn-lt"/>
              <a:ea typeface="+mn-ea"/>
              <a:cs typeface="+mn-cs"/>
            </a:rPr>
            <a:t>）、天药股份（</a:t>
          </a:r>
          <a:r>
            <a:rPr lang="en-US" altLang="zh-CN" sz="1100" b="0" i="0">
              <a:latin typeface="+mn-lt"/>
              <a:ea typeface="+mn-ea"/>
              <a:cs typeface="+mn-cs"/>
            </a:rPr>
            <a:t>600488</a:t>
          </a:r>
          <a:r>
            <a:rPr lang="zh-CN" altLang="en-US" sz="1100" b="0" i="0">
              <a:latin typeface="+mn-lt"/>
              <a:ea typeface="+mn-ea"/>
              <a:cs typeface="+mn-cs"/>
            </a:rPr>
            <a:t>）、钱江生化（</a:t>
          </a:r>
          <a:r>
            <a:rPr lang="en-US" altLang="zh-CN" sz="1100" b="0" i="0">
              <a:latin typeface="+mn-lt"/>
              <a:ea typeface="+mn-ea"/>
              <a:cs typeface="+mn-cs"/>
            </a:rPr>
            <a:t>600796</a:t>
          </a:r>
          <a:r>
            <a:rPr lang="zh-CN" altLang="en-US" sz="1100" b="0" i="0">
              <a:latin typeface="+mn-lt"/>
              <a:ea typeface="+mn-ea"/>
              <a:cs typeface="+mn-cs"/>
            </a:rPr>
            <a:t>）、丽珠集团（</a:t>
          </a:r>
          <a:r>
            <a:rPr lang="en-US" altLang="zh-CN" sz="1100" b="0" i="0">
              <a:latin typeface="+mn-lt"/>
              <a:ea typeface="+mn-ea"/>
              <a:cs typeface="+mn-cs"/>
            </a:rPr>
            <a:t>000513</a:t>
          </a:r>
          <a:r>
            <a:rPr lang="zh-CN" altLang="en-US" sz="1100" b="0" i="0">
              <a:latin typeface="+mn-lt"/>
              <a:ea typeface="+mn-ea"/>
              <a:cs typeface="+mn-cs"/>
            </a:rPr>
            <a:t>）、辅仁药业（</a:t>
          </a:r>
          <a:r>
            <a:rPr lang="en-US" altLang="zh-CN" sz="1100" b="0" i="0">
              <a:latin typeface="+mn-lt"/>
              <a:ea typeface="+mn-ea"/>
              <a:cs typeface="+mn-cs"/>
            </a:rPr>
            <a:t>600781</a:t>
          </a:r>
          <a:r>
            <a:rPr lang="zh-CN" altLang="en-US" sz="1100" b="0" i="0">
              <a:latin typeface="+mn-lt"/>
              <a:ea typeface="+mn-ea"/>
              <a:cs typeface="+mn-cs"/>
            </a:rPr>
            <a:t>）、信邦制药（</a:t>
          </a:r>
          <a:r>
            <a:rPr lang="en-US" altLang="zh-CN" sz="1100" b="0" i="0">
              <a:latin typeface="+mn-lt"/>
              <a:ea typeface="+mn-ea"/>
              <a:cs typeface="+mn-cs"/>
            </a:rPr>
            <a:t>002390</a:t>
          </a:r>
          <a:r>
            <a:rPr lang="zh-CN" altLang="en-US" sz="1100" b="0" i="0">
              <a:latin typeface="+mn-lt"/>
              <a:ea typeface="+mn-ea"/>
              <a:cs typeface="+mn-cs"/>
            </a:rPr>
            <a:t>）、仁和药业（</a:t>
          </a:r>
          <a:r>
            <a:rPr lang="en-US" altLang="zh-CN" sz="1100" b="0" i="0">
              <a:latin typeface="+mn-lt"/>
              <a:ea typeface="+mn-ea"/>
              <a:cs typeface="+mn-cs"/>
            </a:rPr>
            <a:t>000650</a:t>
          </a:r>
          <a:r>
            <a:rPr lang="zh-CN" altLang="en-US" sz="1100" b="0" i="0">
              <a:latin typeface="+mn-lt"/>
              <a:ea typeface="+mn-ea"/>
              <a:cs typeface="+mn-cs"/>
            </a:rPr>
            <a:t>）、太极集团（</a:t>
          </a:r>
          <a:r>
            <a:rPr lang="en-US" altLang="zh-CN" sz="1100" b="0" i="0">
              <a:latin typeface="+mn-lt"/>
              <a:ea typeface="+mn-ea"/>
              <a:cs typeface="+mn-cs"/>
            </a:rPr>
            <a:t>600129</a:t>
          </a:r>
          <a:r>
            <a:rPr lang="zh-CN" altLang="en-US" sz="1100" b="0" i="0">
              <a:latin typeface="+mn-lt"/>
              <a:ea typeface="+mn-ea"/>
              <a:cs typeface="+mn-cs"/>
            </a:rPr>
            <a:t>）、以岭药业（</a:t>
          </a:r>
          <a:r>
            <a:rPr lang="en-US" altLang="zh-CN" sz="1100" b="0" i="0">
              <a:latin typeface="+mn-lt"/>
              <a:ea typeface="+mn-ea"/>
              <a:cs typeface="+mn-cs"/>
            </a:rPr>
            <a:t>002603</a:t>
          </a:r>
          <a:r>
            <a:rPr lang="zh-CN" altLang="en-US" sz="1100" b="0" i="0">
              <a:latin typeface="+mn-lt"/>
              <a:ea typeface="+mn-ea"/>
              <a:cs typeface="+mn-cs"/>
            </a:rPr>
            <a:t>）、千金药业（</a:t>
          </a:r>
          <a:r>
            <a:rPr lang="en-US" altLang="zh-CN" sz="1100" b="0" i="0">
              <a:latin typeface="+mn-lt"/>
              <a:ea typeface="+mn-ea"/>
              <a:cs typeface="+mn-cs"/>
            </a:rPr>
            <a:t>600479</a:t>
          </a:r>
          <a:r>
            <a:rPr lang="zh-CN" altLang="en-US" sz="1100" b="0" i="0">
              <a:latin typeface="+mn-lt"/>
              <a:ea typeface="+mn-ea"/>
              <a:cs typeface="+mn-cs"/>
            </a:rPr>
            <a:t>）、沃森生物（</a:t>
          </a:r>
          <a:r>
            <a:rPr lang="en-US" altLang="zh-CN" sz="1100" b="0" i="0">
              <a:latin typeface="+mn-lt"/>
              <a:ea typeface="+mn-ea"/>
              <a:cs typeface="+mn-cs"/>
            </a:rPr>
            <a:t>300142</a:t>
          </a:r>
          <a:r>
            <a:rPr lang="zh-CN" altLang="en-US" sz="1100" b="0" i="0">
              <a:latin typeface="+mn-lt"/>
              <a:ea typeface="+mn-ea"/>
              <a:cs typeface="+mn-cs"/>
            </a:rPr>
            <a:t>）、新和成（</a:t>
          </a:r>
          <a:r>
            <a:rPr lang="en-US" altLang="zh-CN" sz="1100" b="0" i="0">
              <a:latin typeface="+mn-lt"/>
              <a:ea typeface="+mn-ea"/>
              <a:cs typeface="+mn-cs"/>
            </a:rPr>
            <a:t>002001</a:t>
          </a:r>
          <a:r>
            <a:rPr lang="zh-CN" altLang="en-US" sz="1100" b="0" i="0">
              <a:latin typeface="+mn-lt"/>
              <a:ea typeface="+mn-ea"/>
              <a:cs typeface="+mn-cs"/>
            </a:rPr>
            <a:t>）、东阿阿胶（</a:t>
          </a:r>
          <a:r>
            <a:rPr lang="en-US" altLang="zh-CN" sz="1100" b="0" i="0">
              <a:latin typeface="+mn-lt"/>
              <a:ea typeface="+mn-ea"/>
              <a:cs typeface="+mn-cs"/>
            </a:rPr>
            <a:t>000423</a:t>
          </a:r>
          <a:r>
            <a:rPr lang="zh-CN" altLang="en-US" sz="1100" b="0" i="0">
              <a:latin typeface="+mn-lt"/>
              <a:ea typeface="+mn-ea"/>
              <a:cs typeface="+mn-cs"/>
            </a:rPr>
            <a:t>）、仟源制药（</a:t>
          </a:r>
          <a:r>
            <a:rPr lang="en-US" altLang="zh-CN" sz="1100" b="0" i="0">
              <a:latin typeface="+mn-lt"/>
              <a:ea typeface="+mn-ea"/>
              <a:cs typeface="+mn-cs"/>
            </a:rPr>
            <a:t>300254</a:t>
          </a:r>
          <a:r>
            <a:rPr lang="zh-CN" altLang="en-US" sz="1100" b="0" i="0">
              <a:latin typeface="+mn-lt"/>
              <a:ea typeface="+mn-ea"/>
              <a:cs typeface="+mn-cs"/>
            </a:rPr>
            <a:t>）、华兰生物（</a:t>
          </a:r>
          <a:r>
            <a:rPr lang="en-US" altLang="zh-CN" sz="1100" b="0" i="0">
              <a:latin typeface="+mn-lt"/>
              <a:ea typeface="+mn-ea"/>
              <a:cs typeface="+mn-cs"/>
            </a:rPr>
            <a:t>002007</a:t>
          </a:r>
          <a:r>
            <a:rPr lang="zh-CN" altLang="en-US" sz="1100" b="0" i="0">
              <a:latin typeface="+mn-lt"/>
              <a:ea typeface="+mn-ea"/>
              <a:cs typeface="+mn-cs"/>
            </a:rPr>
            <a:t>）、福瑞股份（</a:t>
          </a:r>
          <a:r>
            <a:rPr lang="en-US" altLang="zh-CN" sz="1100" b="0" i="0">
              <a:latin typeface="+mn-lt"/>
              <a:ea typeface="+mn-ea"/>
              <a:cs typeface="+mn-cs"/>
            </a:rPr>
            <a:t>300049</a:t>
          </a:r>
          <a:r>
            <a:rPr lang="zh-CN" altLang="en-US" sz="1100" b="0" i="0">
              <a:latin typeface="+mn-lt"/>
              <a:ea typeface="+mn-ea"/>
              <a:cs typeface="+mn-cs"/>
            </a:rPr>
            <a:t>）、振东制药（</a:t>
          </a:r>
          <a:r>
            <a:rPr lang="en-US" altLang="zh-CN" sz="1100" b="0" i="0">
              <a:latin typeface="+mn-lt"/>
              <a:ea typeface="+mn-ea"/>
              <a:cs typeface="+mn-cs"/>
            </a:rPr>
            <a:t>300158</a:t>
          </a:r>
          <a:r>
            <a:rPr lang="zh-CN" altLang="en-US" sz="1100" b="0" i="0">
              <a:latin typeface="+mn-lt"/>
              <a:ea typeface="+mn-ea"/>
              <a:cs typeface="+mn-cs"/>
            </a:rPr>
            <a:t>）、香雪制药（</a:t>
          </a:r>
          <a:r>
            <a:rPr lang="en-US" altLang="zh-CN" sz="1100" b="0" i="0">
              <a:latin typeface="+mn-lt"/>
              <a:ea typeface="+mn-ea"/>
              <a:cs typeface="+mn-cs"/>
            </a:rPr>
            <a:t>300147</a:t>
          </a:r>
          <a:r>
            <a:rPr lang="zh-CN" altLang="en-US" sz="1100" b="0" i="0">
              <a:latin typeface="+mn-lt"/>
              <a:ea typeface="+mn-ea"/>
              <a:cs typeface="+mn-cs"/>
            </a:rPr>
            <a:t>）、</a:t>
          </a:r>
        </a:p>
        <a:p>
          <a:pPr lvl="0"/>
          <a:r>
            <a:rPr lang="zh-CN" altLang="en-US" sz="1100" b="0" i="0">
              <a:latin typeface="+mn-lt"/>
              <a:ea typeface="+mn-ea"/>
              <a:cs typeface="+mn-cs"/>
            </a:rPr>
            <a:t>迪安诊断（</a:t>
          </a:r>
          <a:r>
            <a:rPr lang="en-US" altLang="zh-CN" sz="1100" b="0" i="0">
              <a:latin typeface="+mn-lt"/>
              <a:ea typeface="+mn-ea"/>
              <a:cs typeface="+mn-cs"/>
            </a:rPr>
            <a:t>300244</a:t>
          </a:r>
          <a:r>
            <a:rPr lang="zh-CN" altLang="en-US" sz="1100" b="0" i="0">
              <a:latin typeface="+mn-lt"/>
              <a:ea typeface="+mn-ea"/>
              <a:cs typeface="+mn-cs"/>
            </a:rPr>
            <a:t>）、金城医药（</a:t>
          </a:r>
          <a:r>
            <a:rPr lang="en-US" altLang="zh-CN" sz="1100" b="0" i="0">
              <a:latin typeface="+mn-lt"/>
              <a:ea typeface="+mn-ea"/>
              <a:cs typeface="+mn-cs"/>
            </a:rPr>
            <a:t>300233</a:t>
          </a:r>
          <a:r>
            <a:rPr lang="zh-CN" altLang="en-US" sz="1100" b="0" i="0">
              <a:latin typeface="+mn-lt"/>
              <a:ea typeface="+mn-ea"/>
              <a:cs typeface="+mn-cs"/>
            </a:rPr>
            <a:t>）、力生制药（</a:t>
          </a:r>
          <a:r>
            <a:rPr lang="en-US" altLang="zh-CN" sz="1100" b="0" i="0">
              <a:latin typeface="+mn-lt"/>
              <a:ea typeface="+mn-ea"/>
              <a:cs typeface="+mn-cs"/>
            </a:rPr>
            <a:t>002393</a:t>
          </a:r>
          <a:r>
            <a:rPr lang="zh-CN" altLang="en-US" sz="1100" b="0" i="0">
              <a:latin typeface="+mn-lt"/>
              <a:ea typeface="+mn-ea"/>
              <a:cs typeface="+mn-cs"/>
            </a:rPr>
            <a:t>）、金陵药业（</a:t>
          </a:r>
          <a:r>
            <a:rPr lang="en-US" altLang="zh-CN" sz="1100" b="0" i="0">
              <a:latin typeface="+mn-lt"/>
              <a:ea typeface="+mn-ea"/>
              <a:cs typeface="+mn-cs"/>
            </a:rPr>
            <a:t>000919</a:t>
          </a:r>
          <a:r>
            <a:rPr lang="zh-CN" altLang="en-US" sz="1100" b="0" i="0">
              <a:latin typeface="+mn-lt"/>
              <a:ea typeface="+mn-ea"/>
              <a:cs typeface="+mn-cs"/>
            </a:rPr>
            <a:t>）、京新药业（</a:t>
          </a:r>
          <a:r>
            <a:rPr lang="en-US" altLang="zh-CN" sz="1100" b="0" i="0">
              <a:latin typeface="+mn-lt"/>
              <a:ea typeface="+mn-ea"/>
              <a:cs typeface="+mn-cs"/>
            </a:rPr>
            <a:t>002020</a:t>
          </a:r>
          <a:r>
            <a:rPr lang="zh-CN" altLang="en-US" sz="1100" b="0" i="0">
              <a:latin typeface="+mn-lt"/>
              <a:ea typeface="+mn-ea"/>
              <a:cs typeface="+mn-cs"/>
            </a:rPr>
            <a:t>）、华润双鹤（</a:t>
          </a:r>
          <a:r>
            <a:rPr lang="en-US" altLang="zh-CN" sz="1100" b="0" i="0">
              <a:latin typeface="+mn-lt"/>
              <a:ea typeface="+mn-ea"/>
              <a:cs typeface="+mn-cs"/>
            </a:rPr>
            <a:t>600062</a:t>
          </a:r>
          <a:r>
            <a:rPr lang="zh-CN" altLang="en-US" sz="1100" b="0" i="0">
              <a:latin typeface="+mn-lt"/>
              <a:ea typeface="+mn-ea"/>
              <a:cs typeface="+mn-cs"/>
            </a:rPr>
            <a:t>）、海正药业（</a:t>
          </a:r>
          <a:r>
            <a:rPr lang="en-US" altLang="zh-CN" sz="1100" b="0" i="0">
              <a:latin typeface="+mn-lt"/>
              <a:ea typeface="+mn-ea"/>
              <a:cs typeface="+mn-cs"/>
            </a:rPr>
            <a:t>600267</a:t>
          </a:r>
          <a:r>
            <a:rPr lang="zh-CN" altLang="en-US" sz="1100" b="0" i="0">
              <a:latin typeface="+mn-lt"/>
              <a:ea typeface="+mn-ea"/>
              <a:cs typeface="+mn-cs"/>
            </a:rPr>
            <a:t>）、天坛生物（</a:t>
          </a:r>
          <a:r>
            <a:rPr lang="en-US" altLang="zh-CN" sz="1100" b="0" i="0">
              <a:latin typeface="+mn-lt"/>
              <a:ea typeface="+mn-ea"/>
              <a:cs typeface="+mn-cs"/>
            </a:rPr>
            <a:t>600161</a:t>
          </a:r>
          <a:r>
            <a:rPr lang="zh-CN" altLang="en-US" sz="1100" b="0" i="0">
              <a:latin typeface="+mn-lt"/>
              <a:ea typeface="+mn-ea"/>
              <a:cs typeface="+mn-cs"/>
            </a:rPr>
            <a:t>）、同仁堂（</a:t>
          </a:r>
          <a:r>
            <a:rPr lang="en-US" altLang="zh-CN" sz="1100" b="0" i="0">
              <a:latin typeface="+mn-lt"/>
              <a:ea typeface="+mn-ea"/>
              <a:cs typeface="+mn-cs"/>
            </a:rPr>
            <a:t>600085</a:t>
          </a:r>
          <a:r>
            <a:rPr lang="zh-CN" altLang="en-US" sz="1100" b="0" i="0">
              <a:latin typeface="+mn-lt"/>
              <a:ea typeface="+mn-ea"/>
              <a:cs typeface="+mn-cs"/>
            </a:rPr>
            <a:t>）、莱茵生物（</a:t>
          </a:r>
          <a:r>
            <a:rPr lang="en-US" altLang="zh-CN" sz="1100" b="0" i="0">
              <a:latin typeface="+mn-lt"/>
              <a:ea typeface="+mn-ea"/>
              <a:cs typeface="+mn-cs"/>
            </a:rPr>
            <a:t>002166</a:t>
          </a:r>
          <a:r>
            <a:rPr lang="zh-CN" altLang="en-US" sz="1100" b="0" i="0">
              <a:latin typeface="+mn-lt"/>
              <a:ea typeface="+mn-ea"/>
              <a:cs typeface="+mn-cs"/>
            </a:rPr>
            <a:t>）发布</a:t>
          </a:r>
          <a:r>
            <a:rPr lang="en-US" altLang="zh-CN" sz="1100" b="0" i="0">
              <a:latin typeface="+mn-lt"/>
              <a:ea typeface="+mn-ea"/>
              <a:cs typeface="+mn-cs"/>
            </a:rPr>
            <a:t>2014</a:t>
          </a:r>
          <a:r>
            <a:rPr lang="zh-CN" altLang="en-US" sz="1100" b="0" i="0">
              <a:latin typeface="+mn-lt"/>
              <a:ea typeface="+mn-ea"/>
              <a:cs typeface="+mn-cs"/>
            </a:rPr>
            <a:t>年半年报；东北制药（</a:t>
          </a:r>
          <a:r>
            <a:rPr lang="en-US" altLang="zh-CN" sz="1100" b="0" i="0">
              <a:latin typeface="+mn-lt"/>
              <a:ea typeface="+mn-ea"/>
              <a:cs typeface="+mn-cs"/>
            </a:rPr>
            <a:t>000597</a:t>
          </a:r>
          <a:r>
            <a:rPr lang="zh-CN" altLang="en-US" sz="1100" b="0" i="0">
              <a:latin typeface="+mn-lt"/>
              <a:ea typeface="+mn-ea"/>
              <a:cs typeface="+mn-cs"/>
            </a:rPr>
            <a:t>）发布</a:t>
          </a:r>
          <a:r>
            <a:rPr lang="en-US" altLang="zh-CN" sz="1100" b="0" i="0">
              <a:latin typeface="+mn-lt"/>
              <a:ea typeface="+mn-ea"/>
              <a:cs typeface="+mn-cs"/>
            </a:rPr>
            <a:t>2014</a:t>
          </a:r>
          <a:r>
            <a:rPr lang="zh-CN" altLang="en-US" sz="1100" b="0" i="0">
              <a:latin typeface="+mn-lt"/>
              <a:ea typeface="+mn-ea"/>
              <a:cs typeface="+mn-cs"/>
            </a:rPr>
            <a:t>年前三季度业绩预告</a:t>
          </a:r>
          <a:endParaRPr lang="en-US" altLang="zh-CN" sz="1100" b="0" i="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下跌</a:t>
          </a:r>
          <a:r>
            <a:rPr lang="en-US" altLang="zh-CN" sz="1100" b="0">
              <a:latin typeface="+mn-lt"/>
              <a:ea typeface="+mn-ea"/>
              <a:cs typeface="+mn-cs"/>
            </a:rPr>
            <a:t>1.14%</a:t>
          </a:r>
          <a:r>
            <a:rPr lang="zh-CN" altLang="en-US" sz="1100" b="0">
              <a:latin typeface="+mn-lt"/>
              <a:ea typeface="+mn-ea"/>
              <a:cs typeface="+mn-cs"/>
            </a:rPr>
            <a:t>，同期医药指数下跌</a:t>
          </a:r>
          <a:r>
            <a:rPr lang="en-US" altLang="zh-CN" sz="1100" b="0">
              <a:latin typeface="+mn-lt"/>
              <a:ea typeface="+mn-ea"/>
              <a:cs typeface="+mn-cs"/>
            </a:rPr>
            <a:t>1.70%</a:t>
          </a:r>
          <a:r>
            <a:rPr lang="zh-CN" altLang="en-US" sz="1100" b="0">
              <a:latin typeface="+mn-lt"/>
              <a:ea typeface="+mn-ea"/>
              <a:cs typeface="+mn-cs"/>
            </a:rPr>
            <a:t>，跑输沪深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0.56</a:t>
          </a:r>
          <a:r>
            <a:rPr lang="zh-CN" altLang="en-US" sz="1100" b="0">
              <a:latin typeface="+mn-lt"/>
              <a:ea typeface="+mn-ea"/>
              <a:cs typeface="+mn-cs"/>
            </a:rPr>
            <a:t>个百分点。板块方面，中成药下跌</a:t>
          </a:r>
          <a:r>
            <a:rPr lang="en-US" altLang="zh-CN" sz="1100" b="0">
              <a:latin typeface="+mn-lt"/>
              <a:ea typeface="+mn-ea"/>
              <a:cs typeface="+mn-cs"/>
            </a:rPr>
            <a:t>2.96%</a:t>
          </a:r>
          <a:r>
            <a:rPr lang="zh-CN" altLang="en-US" sz="1100" b="0">
              <a:latin typeface="+mn-lt"/>
              <a:ea typeface="+mn-ea"/>
              <a:cs typeface="+mn-cs"/>
            </a:rPr>
            <a:t>，医疗器械下跌</a:t>
          </a:r>
          <a:r>
            <a:rPr lang="en-US" altLang="zh-CN" sz="1100" b="0">
              <a:latin typeface="+mn-lt"/>
              <a:ea typeface="+mn-ea"/>
              <a:cs typeface="+mn-cs"/>
            </a:rPr>
            <a:t>2.87%</a:t>
          </a:r>
          <a:r>
            <a:rPr lang="zh-CN" altLang="en-US" sz="1100" b="0">
              <a:latin typeface="+mn-lt"/>
              <a:ea typeface="+mn-ea"/>
              <a:cs typeface="+mn-cs"/>
            </a:rPr>
            <a:t>，中药饮片下跌</a:t>
          </a:r>
          <a:r>
            <a:rPr lang="en-US" altLang="zh-CN" sz="1100" b="0">
              <a:latin typeface="+mn-lt"/>
              <a:ea typeface="+mn-ea"/>
              <a:cs typeface="+mn-cs"/>
            </a:rPr>
            <a:t>1.82%</a:t>
          </a:r>
          <a:r>
            <a:rPr lang="zh-CN" altLang="en-US" sz="1100" b="0">
              <a:latin typeface="+mn-lt"/>
              <a:ea typeface="+mn-ea"/>
              <a:cs typeface="+mn-cs"/>
            </a:rPr>
            <a:t>，化学制剂下跌</a:t>
          </a:r>
          <a:r>
            <a:rPr lang="en-US" altLang="zh-CN" sz="1100" b="0">
              <a:latin typeface="+mn-lt"/>
              <a:ea typeface="+mn-ea"/>
              <a:cs typeface="+mn-cs"/>
            </a:rPr>
            <a:t>1.71%</a:t>
          </a:r>
          <a:r>
            <a:rPr lang="zh-CN" altLang="en-US" sz="1100" b="0">
              <a:latin typeface="+mn-lt"/>
              <a:ea typeface="+mn-ea"/>
              <a:cs typeface="+mn-cs"/>
            </a:rPr>
            <a:t>，生物医药下跌</a:t>
          </a:r>
          <a:r>
            <a:rPr lang="en-US" altLang="zh-CN" sz="1100" b="0">
              <a:latin typeface="+mn-lt"/>
              <a:ea typeface="+mn-ea"/>
              <a:cs typeface="+mn-cs"/>
            </a:rPr>
            <a:t>1.29%</a:t>
          </a:r>
          <a:r>
            <a:rPr lang="zh-CN" altLang="en-US" sz="1100" b="0">
              <a:latin typeface="+mn-lt"/>
              <a:ea typeface="+mn-ea"/>
              <a:cs typeface="+mn-cs"/>
            </a:rPr>
            <a:t>，化学原料药下跌</a:t>
          </a:r>
          <a:r>
            <a:rPr lang="en-US" altLang="zh-CN" sz="1100" b="0">
              <a:latin typeface="+mn-lt"/>
              <a:ea typeface="+mn-ea"/>
              <a:cs typeface="+mn-cs"/>
            </a:rPr>
            <a:t>1.22%</a:t>
          </a:r>
          <a:r>
            <a:rPr lang="zh-CN" altLang="en-US" sz="1100" b="0">
              <a:latin typeface="+mn-lt"/>
              <a:ea typeface="+mn-ea"/>
              <a:cs typeface="+mn-cs"/>
            </a:rPr>
            <a:t>，医药流通下跌</a:t>
          </a:r>
          <a:r>
            <a:rPr lang="en-US" altLang="zh-CN" sz="1100" b="0">
              <a:latin typeface="+mn-lt"/>
              <a:ea typeface="+mn-ea"/>
              <a:cs typeface="+mn-cs"/>
            </a:rPr>
            <a:t>0.69%</a:t>
          </a:r>
          <a:r>
            <a:rPr lang="zh-CN" altLang="en-US" sz="1100" b="0">
              <a:latin typeface="+mn-lt"/>
              <a:ea typeface="+mn-ea"/>
              <a:cs typeface="+mn-cs"/>
            </a:rPr>
            <a:t>，医疗服务上涨</a:t>
          </a:r>
          <a:r>
            <a:rPr lang="en-US" altLang="zh-CN" sz="1100" b="0">
              <a:latin typeface="+mn-lt"/>
              <a:ea typeface="+mn-ea"/>
              <a:cs typeface="+mn-cs"/>
            </a:rPr>
            <a:t>7.14%</a:t>
          </a:r>
          <a:r>
            <a:rPr lang="zh-CN" altLang="en-US" sz="1100" b="0">
              <a:latin typeface="+mn-lt"/>
              <a:ea typeface="+mn-ea"/>
              <a:cs typeface="+mn-cs"/>
            </a:rPr>
            <a:t>。</a:t>
          </a:r>
        </a:p>
        <a:p>
          <a:r>
            <a:rPr lang="zh-CN" altLang="en-US" sz="1100" b="0">
              <a:latin typeface="+mn-lt"/>
              <a:ea typeface="+mn-ea"/>
              <a:cs typeface="+mn-cs"/>
            </a:rPr>
            <a:t>个股方面，海翔药业（</a:t>
          </a:r>
          <a:r>
            <a:rPr lang="en-US" altLang="zh-CN" sz="1100" b="0">
              <a:latin typeface="+mn-lt"/>
              <a:ea typeface="+mn-ea"/>
              <a:cs typeface="+mn-cs"/>
            </a:rPr>
            <a:t>+10.14%</a:t>
          </a:r>
          <a:r>
            <a:rPr lang="zh-CN" altLang="en-US" sz="1100" b="0">
              <a:latin typeface="+mn-lt"/>
              <a:ea typeface="+mn-ea"/>
              <a:cs typeface="+mn-cs"/>
            </a:rPr>
            <a:t>）、沃森生物（</a:t>
          </a:r>
          <a:r>
            <a:rPr lang="en-US" altLang="zh-CN" sz="1100" b="0">
              <a:latin typeface="+mn-lt"/>
              <a:ea typeface="+mn-ea"/>
              <a:cs typeface="+mn-cs"/>
            </a:rPr>
            <a:t>+8.50%</a:t>
          </a:r>
          <a:r>
            <a:rPr lang="zh-CN" altLang="en-US" sz="1100" b="0">
              <a:latin typeface="+mn-lt"/>
              <a:ea typeface="+mn-ea"/>
              <a:cs typeface="+mn-cs"/>
            </a:rPr>
            <a:t>）、西南药业（</a:t>
          </a:r>
          <a:r>
            <a:rPr lang="en-US" altLang="zh-CN" sz="1100" b="0">
              <a:latin typeface="+mn-lt"/>
              <a:ea typeface="+mn-ea"/>
              <a:cs typeface="+mn-cs"/>
            </a:rPr>
            <a:t>+8.07%)</a:t>
          </a:r>
          <a:r>
            <a:rPr lang="zh-CN" altLang="en-US" sz="1100" b="0">
              <a:latin typeface="+mn-lt"/>
              <a:ea typeface="+mn-ea"/>
              <a:cs typeface="+mn-cs"/>
            </a:rPr>
            <a:t>、仟源制药（</a:t>
          </a:r>
          <a:r>
            <a:rPr lang="en-US" altLang="zh-CN" sz="1100" b="0">
              <a:latin typeface="+mn-lt"/>
              <a:ea typeface="+mn-ea"/>
              <a:cs typeface="+mn-cs"/>
            </a:rPr>
            <a:t>+6.87%</a:t>
          </a:r>
          <a:r>
            <a:rPr lang="zh-CN" altLang="en-US" sz="1100" b="0">
              <a:latin typeface="+mn-lt"/>
              <a:ea typeface="+mn-ea"/>
              <a:cs typeface="+mn-cs"/>
            </a:rPr>
            <a:t>）、恩华药业（</a:t>
          </a:r>
          <a:r>
            <a:rPr lang="en-US" altLang="zh-CN" sz="1100" b="0">
              <a:latin typeface="+mn-lt"/>
              <a:ea typeface="+mn-ea"/>
              <a:cs typeface="+mn-cs"/>
            </a:rPr>
            <a:t>+5.68%</a:t>
          </a:r>
          <a:r>
            <a:rPr lang="zh-CN" altLang="en-US" sz="1100" b="0">
              <a:latin typeface="+mn-lt"/>
              <a:ea typeface="+mn-ea"/>
              <a:cs typeface="+mn-cs"/>
            </a:rPr>
            <a:t>）分居涨幅前五；</a:t>
          </a:r>
          <a:r>
            <a:rPr lang="en-US" altLang="zh-CN" sz="1100" b="0">
              <a:latin typeface="+mn-lt"/>
              <a:ea typeface="+mn-ea"/>
              <a:cs typeface="+mn-cs"/>
            </a:rPr>
            <a:t>ST</a:t>
          </a:r>
          <a:r>
            <a:rPr lang="zh-CN" altLang="en-US" sz="1100" b="0">
              <a:latin typeface="+mn-lt"/>
              <a:ea typeface="+mn-ea"/>
              <a:cs typeface="+mn-cs"/>
            </a:rPr>
            <a:t>金泰（</a:t>
          </a:r>
          <a:r>
            <a:rPr lang="en-US" altLang="zh-CN" sz="1100" b="0">
              <a:latin typeface="+mn-lt"/>
              <a:ea typeface="+mn-ea"/>
              <a:cs typeface="+mn-cs"/>
            </a:rPr>
            <a:t>-14.73%</a:t>
          </a:r>
          <a:r>
            <a:rPr lang="zh-CN" altLang="en-US" sz="1100" b="0">
              <a:latin typeface="+mn-lt"/>
              <a:ea typeface="+mn-ea"/>
              <a:cs typeface="+mn-cs"/>
            </a:rPr>
            <a:t>）、莱茵生物（</a:t>
          </a:r>
          <a:r>
            <a:rPr lang="en-US" altLang="zh-CN" sz="1100" b="0">
              <a:latin typeface="+mn-lt"/>
              <a:ea typeface="+mn-ea"/>
              <a:cs typeface="+mn-cs"/>
            </a:rPr>
            <a:t>-8.05%</a:t>
          </a:r>
          <a:r>
            <a:rPr lang="zh-CN" altLang="en-US" sz="1100" b="0">
              <a:latin typeface="+mn-lt"/>
              <a:ea typeface="+mn-ea"/>
              <a:cs typeface="+mn-cs"/>
            </a:rPr>
            <a:t>）、金达威（</a:t>
          </a:r>
          <a:r>
            <a:rPr lang="en-US" altLang="zh-CN" sz="1100" b="0">
              <a:latin typeface="+mn-lt"/>
              <a:ea typeface="+mn-ea"/>
              <a:cs typeface="+mn-cs"/>
            </a:rPr>
            <a:t>-7.94%</a:t>
          </a:r>
          <a:r>
            <a:rPr lang="zh-CN" altLang="en-US" sz="1100" b="0">
              <a:latin typeface="+mn-lt"/>
              <a:ea typeface="+mn-ea"/>
              <a:cs typeface="+mn-cs"/>
            </a:rPr>
            <a:t>）、仙琚制药（</a:t>
          </a:r>
          <a:r>
            <a:rPr lang="en-US" altLang="zh-CN" sz="1100" b="0">
              <a:latin typeface="+mn-lt"/>
              <a:ea typeface="+mn-ea"/>
              <a:cs typeface="+mn-cs"/>
            </a:rPr>
            <a:t>-7.61%</a:t>
          </a:r>
          <a:r>
            <a:rPr lang="zh-CN" altLang="en-US" sz="1100" b="0">
              <a:latin typeface="+mn-lt"/>
              <a:ea typeface="+mn-ea"/>
              <a:cs typeface="+mn-cs"/>
            </a:rPr>
            <a:t>）、华神集团（</a:t>
          </a:r>
          <a:r>
            <a:rPr lang="en-US" altLang="zh-CN" sz="1100" b="0">
              <a:latin typeface="+mn-lt"/>
              <a:ea typeface="+mn-ea"/>
              <a:cs typeface="+mn-cs"/>
            </a:rPr>
            <a:t>-7.36%</a:t>
          </a:r>
          <a:r>
            <a:rPr lang="zh-CN" altLang="en-US" sz="1100" b="0">
              <a:latin typeface="+mn-lt"/>
              <a:ea typeface="+mn-ea"/>
              <a:cs typeface="+mn-cs"/>
            </a:rPr>
            <a:t>）分居跌幅前五。</a:t>
          </a:r>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latin typeface="+mn-lt"/>
              <a:ea typeface="+mn-ea"/>
              <a:cs typeface="+mn-cs"/>
            </a:rPr>
            <a:t>近期各省招标有加速推进的迹象，福建、安徽、四川、浙江、江西等省招标都有新进展。各省招标方案各具特色，变革成为主旋律，方向却不尽相同。福建方案苛刻、四川由挂网转为“双信封”、江西又从“双信封”转为挂网、浙江方案又提出了分类采购、量价挂钩的新思路。本轮招标愈发扑朔，后续省份招标的可预测性也大大降低。我们预计，中药注射剂、抗生素、辅助药等敏感品种可能面临政策压力，药品投资标的仍首选刚性需求较强的生物化学专科药和受益于低价药政策的中成药品种，继续看好已有成熟发展模式和管理经营的品牌医疗服务企业。</a:t>
          </a:r>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topLeftCell="A34" workbookViewId="0">
      <pane xSplit="10" topLeftCell="K1" activePane="topRight" state="frozenSplit"/>
      <selection pane="topRight" activeCell="H47" sqref="H47:I47"/>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9" t="s">
        <v>3</v>
      </c>
      <c r="H1" s="159"/>
      <c r="I1" s="159"/>
      <c r="J1" s="160"/>
    </row>
    <row r="2" spans="1:10" ht="14.25" customHeight="1">
      <c r="A2" s="5"/>
      <c r="B2" s="1"/>
      <c r="C2" s="1"/>
      <c r="D2" s="1"/>
      <c r="E2" s="1"/>
      <c r="F2" s="1"/>
      <c r="G2" s="159"/>
      <c r="H2" s="159"/>
      <c r="I2" s="159"/>
      <c r="J2" s="160"/>
    </row>
    <row r="3" spans="1:10" ht="14.25" customHeight="1">
      <c r="A3" s="5"/>
      <c r="B3" s="1"/>
      <c r="C3" s="1"/>
      <c r="D3" s="1"/>
      <c r="E3" s="1"/>
      <c r="F3" s="1"/>
      <c r="G3" s="159"/>
      <c r="H3" s="159"/>
      <c r="I3" s="159"/>
      <c r="J3" s="160"/>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366</v>
      </c>
      <c r="B7" s="35"/>
      <c r="C7" s="35"/>
      <c r="D7" s="35"/>
      <c r="E7" s="35"/>
      <c r="F7" s="35"/>
      <c r="G7" s="35"/>
      <c r="H7" s="168">
        <f>E11+3</f>
        <v>41883</v>
      </c>
      <c r="I7" s="169"/>
      <c r="J7" s="170"/>
    </row>
    <row r="8" spans="1:10" ht="12" customHeight="1">
      <c r="A8" s="7"/>
      <c r="B8" s="8"/>
      <c r="C8" s="8"/>
      <c r="D8" s="8"/>
      <c r="E8" s="8"/>
      <c r="F8" s="8"/>
      <c r="G8" s="9"/>
      <c r="H8" s="13"/>
      <c r="I8" s="14"/>
      <c r="J8" s="15"/>
    </row>
    <row r="9" spans="1:10" ht="14.25" customHeight="1">
      <c r="A9" s="165" t="s">
        <v>207</v>
      </c>
      <c r="B9" s="166"/>
      <c r="C9" s="166"/>
      <c r="D9" s="166"/>
      <c r="E9" s="166"/>
      <c r="F9" s="166"/>
      <c r="G9" s="167"/>
      <c r="H9" s="161" t="s">
        <v>206</v>
      </c>
      <c r="I9" s="162"/>
      <c r="J9" s="163"/>
    </row>
    <row r="10" spans="1:10" ht="14.25" customHeight="1">
      <c r="A10" s="165"/>
      <c r="B10" s="166"/>
      <c r="C10" s="166"/>
      <c r="D10" s="166"/>
      <c r="E10" s="166"/>
      <c r="F10" s="166"/>
      <c r="G10" s="167"/>
      <c r="H10" s="38"/>
      <c r="I10" s="32"/>
      <c r="J10" s="39"/>
    </row>
    <row r="11" spans="1:10" ht="15.75">
      <c r="A11" s="89"/>
      <c r="B11" s="89"/>
      <c r="C11" s="92">
        <f>E11-4</f>
        <v>41876</v>
      </c>
      <c r="D11" s="93" t="s">
        <v>57</v>
      </c>
      <c r="E11" s="92">
        <v>41880</v>
      </c>
      <c r="F11" s="89"/>
      <c r="G11" s="90"/>
      <c r="H11" s="161" t="s">
        <v>121</v>
      </c>
      <c r="I11" s="162"/>
      <c r="J11" s="163"/>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4"/>
      <c r="B14" s="164"/>
      <c r="C14" s="164"/>
      <c r="D14" s="164"/>
      <c r="E14" s="164"/>
      <c r="F14" s="164"/>
      <c r="G14" s="164"/>
      <c r="H14" s="19"/>
      <c r="I14" s="20"/>
      <c r="J14" s="21"/>
    </row>
    <row r="15" spans="1:10">
      <c r="A15" s="164"/>
      <c r="B15" s="164"/>
      <c r="C15" s="164"/>
      <c r="D15" s="164"/>
      <c r="E15" s="164"/>
      <c r="F15" s="164"/>
      <c r="G15" s="164"/>
      <c r="H15" s="36" t="s">
        <v>336</v>
      </c>
      <c r="I15" s="35"/>
      <c r="J15" s="37"/>
    </row>
    <row r="16" spans="1:10">
      <c r="A16" s="164"/>
      <c r="B16" s="164"/>
      <c r="C16" s="164"/>
      <c r="D16" s="164"/>
      <c r="E16" s="164"/>
      <c r="F16" s="164"/>
      <c r="G16" s="164"/>
      <c r="H16" s="17"/>
      <c r="I16" s="17"/>
      <c r="J16" s="18"/>
    </row>
    <row r="17" spans="1:10">
      <c r="A17" s="164"/>
      <c r="B17" s="164"/>
      <c r="C17" s="164"/>
      <c r="D17" s="164"/>
      <c r="E17" s="164"/>
      <c r="F17" s="164"/>
      <c r="G17" s="164"/>
      <c r="H17" s="17"/>
      <c r="I17" s="17"/>
      <c r="J17" s="18"/>
    </row>
    <row r="18" spans="1:10">
      <c r="A18" s="164"/>
      <c r="B18" s="164"/>
      <c r="C18" s="164"/>
      <c r="D18" s="164"/>
      <c r="E18" s="164"/>
      <c r="F18" s="164"/>
      <c r="G18" s="164"/>
      <c r="H18" s="17"/>
      <c r="I18" s="17"/>
      <c r="J18" s="18"/>
    </row>
    <row r="19" spans="1:10">
      <c r="A19" s="164"/>
      <c r="B19" s="164"/>
      <c r="C19" s="164"/>
      <c r="D19" s="164"/>
      <c r="E19" s="164"/>
      <c r="F19" s="164"/>
      <c r="G19" s="164"/>
      <c r="H19" s="17"/>
      <c r="I19" s="17"/>
      <c r="J19" s="18"/>
    </row>
    <row r="20" spans="1:10">
      <c r="A20" s="164"/>
      <c r="B20" s="164"/>
      <c r="C20" s="164"/>
      <c r="D20" s="164"/>
      <c r="E20" s="164"/>
      <c r="F20" s="164"/>
      <c r="G20" s="164"/>
      <c r="H20" s="17"/>
      <c r="I20" s="17"/>
      <c r="J20" s="18"/>
    </row>
    <row r="21" spans="1:10">
      <c r="A21" s="164"/>
      <c r="B21" s="164"/>
      <c r="C21" s="164"/>
      <c r="D21" s="164"/>
      <c r="E21" s="164"/>
      <c r="F21" s="164"/>
      <c r="G21" s="164"/>
      <c r="H21" s="17"/>
      <c r="I21" s="17"/>
      <c r="J21" s="18"/>
    </row>
    <row r="22" spans="1:10">
      <c r="A22" s="164"/>
      <c r="B22" s="164"/>
      <c r="C22" s="164"/>
      <c r="D22" s="164"/>
      <c r="E22" s="164"/>
      <c r="F22" s="164"/>
      <c r="G22" s="164"/>
      <c r="H22" s="17"/>
      <c r="I22" s="17"/>
      <c r="J22" s="18"/>
    </row>
    <row r="23" spans="1:10">
      <c r="A23" s="164"/>
      <c r="B23" s="164"/>
      <c r="C23" s="164"/>
      <c r="D23" s="164"/>
      <c r="E23" s="164"/>
      <c r="F23" s="164"/>
      <c r="G23" s="164"/>
      <c r="H23" s="17"/>
      <c r="I23" s="17"/>
      <c r="J23" s="18"/>
    </row>
    <row r="24" spans="1:10">
      <c r="A24" s="164"/>
      <c r="B24" s="164"/>
      <c r="C24" s="164"/>
      <c r="D24" s="164"/>
      <c r="E24" s="164"/>
      <c r="F24" s="164"/>
      <c r="G24" s="164"/>
      <c r="H24" s="17"/>
      <c r="I24" s="17"/>
      <c r="J24" s="18"/>
    </row>
    <row r="25" spans="1:10">
      <c r="A25" s="164"/>
      <c r="B25" s="164"/>
      <c r="C25" s="164"/>
      <c r="D25" s="164"/>
      <c r="E25" s="164"/>
      <c r="F25" s="164"/>
      <c r="G25" s="164"/>
      <c r="H25" s="17"/>
      <c r="I25" s="17"/>
      <c r="J25" s="18"/>
    </row>
    <row r="26" spans="1:10">
      <c r="A26" s="164"/>
      <c r="B26" s="164"/>
      <c r="C26" s="164"/>
      <c r="D26" s="164"/>
      <c r="E26" s="164"/>
      <c r="F26" s="164"/>
      <c r="G26" s="164"/>
      <c r="H26" s="22"/>
      <c r="I26" s="17"/>
      <c r="J26" s="18"/>
    </row>
    <row r="27" spans="1:10">
      <c r="A27" s="164"/>
      <c r="B27" s="164"/>
      <c r="C27" s="164"/>
      <c r="D27" s="164"/>
      <c r="E27" s="164"/>
      <c r="F27" s="164"/>
      <c r="G27" s="164"/>
      <c r="H27" s="17"/>
      <c r="I27" s="17"/>
      <c r="J27" s="18"/>
    </row>
    <row r="28" spans="1:10">
      <c r="A28" s="164"/>
      <c r="B28" s="164"/>
      <c r="C28" s="164"/>
      <c r="D28" s="164"/>
      <c r="E28" s="164"/>
      <c r="F28" s="164"/>
      <c r="G28" s="164"/>
      <c r="H28" s="17"/>
      <c r="I28" s="17"/>
      <c r="J28" s="18"/>
    </row>
    <row r="29" spans="1:10">
      <c r="A29" s="164"/>
      <c r="B29" s="164"/>
      <c r="C29" s="164"/>
      <c r="D29" s="164"/>
      <c r="E29" s="164"/>
      <c r="F29" s="164"/>
      <c r="G29" s="164"/>
      <c r="H29" s="17"/>
      <c r="I29" s="17"/>
      <c r="J29" s="18"/>
    </row>
    <row r="30" spans="1:10">
      <c r="A30" s="164"/>
      <c r="B30" s="164"/>
      <c r="C30" s="164"/>
      <c r="D30" s="164"/>
      <c r="E30" s="164"/>
      <c r="F30" s="164"/>
      <c r="G30" s="164"/>
      <c r="H30" s="17"/>
      <c r="I30" s="17"/>
      <c r="J30" s="18"/>
    </row>
    <row r="31" spans="1:10">
      <c r="A31" s="164"/>
      <c r="B31" s="164"/>
      <c r="C31" s="164"/>
      <c r="D31" s="164"/>
      <c r="E31" s="164"/>
      <c r="F31" s="164"/>
      <c r="G31" s="164"/>
      <c r="H31" s="17"/>
      <c r="I31" s="17"/>
      <c r="J31" s="18"/>
    </row>
    <row r="32" spans="1:10">
      <c r="A32" s="164"/>
      <c r="B32" s="164"/>
      <c r="C32" s="164"/>
      <c r="D32" s="164"/>
      <c r="E32" s="164"/>
      <c r="F32" s="164"/>
      <c r="G32" s="164"/>
      <c r="H32" s="17"/>
      <c r="I32" s="17"/>
      <c r="J32" s="18"/>
    </row>
    <row r="33" spans="1:10">
      <c r="A33" s="164"/>
      <c r="B33" s="164"/>
      <c r="C33" s="164"/>
      <c r="D33" s="164"/>
      <c r="E33" s="164"/>
      <c r="F33" s="164"/>
      <c r="G33" s="164"/>
      <c r="H33" s="17"/>
      <c r="I33" s="17"/>
      <c r="J33" s="18"/>
    </row>
    <row r="34" spans="1:10">
      <c r="A34" s="164"/>
      <c r="B34" s="164"/>
      <c r="C34" s="164"/>
      <c r="D34" s="164"/>
      <c r="E34" s="164"/>
      <c r="F34" s="164"/>
      <c r="G34" s="164"/>
      <c r="H34" s="17"/>
      <c r="I34" s="17"/>
      <c r="J34" s="18"/>
    </row>
    <row r="35" spans="1:10">
      <c r="A35" s="164"/>
      <c r="B35" s="164"/>
      <c r="C35" s="164"/>
      <c r="D35" s="164"/>
      <c r="E35" s="164"/>
      <c r="F35" s="164"/>
      <c r="G35" s="164"/>
      <c r="H35" s="17"/>
      <c r="I35" s="17"/>
      <c r="J35" s="18"/>
    </row>
    <row r="36" spans="1:10">
      <c r="A36" s="164"/>
      <c r="B36" s="164"/>
      <c r="C36" s="164"/>
      <c r="D36" s="164"/>
      <c r="E36" s="164"/>
      <c r="F36" s="164"/>
      <c r="G36" s="164"/>
      <c r="H36" s="17"/>
      <c r="I36" s="17"/>
      <c r="J36" s="17"/>
    </row>
    <row r="37" spans="1:10">
      <c r="A37" s="164"/>
      <c r="B37" s="164"/>
      <c r="C37" s="164"/>
      <c r="D37" s="164"/>
      <c r="E37" s="164"/>
      <c r="F37" s="164"/>
      <c r="G37" s="164"/>
      <c r="H37" s="17"/>
      <c r="I37" s="17"/>
      <c r="J37" s="17"/>
    </row>
    <row r="38" spans="1:10">
      <c r="A38" s="164"/>
      <c r="B38" s="164"/>
      <c r="C38" s="164"/>
      <c r="D38" s="164"/>
      <c r="E38" s="164"/>
      <c r="F38" s="164"/>
      <c r="G38" s="164"/>
      <c r="H38" s="17"/>
      <c r="I38" s="17"/>
      <c r="J38" s="17"/>
    </row>
    <row r="39" spans="1:10">
      <c r="A39" s="164"/>
      <c r="B39" s="164"/>
      <c r="C39" s="164"/>
      <c r="D39" s="164"/>
      <c r="E39" s="164"/>
      <c r="F39" s="164"/>
      <c r="G39" s="164"/>
      <c r="H39" s="17"/>
      <c r="I39" s="17"/>
      <c r="J39" s="17"/>
    </row>
    <row r="40" spans="1:10">
      <c r="A40" s="164"/>
      <c r="B40" s="164"/>
      <c r="C40" s="164"/>
      <c r="D40" s="164"/>
      <c r="E40" s="164"/>
      <c r="F40" s="164"/>
      <c r="G40" s="164"/>
      <c r="H40" s="86" t="s">
        <v>374</v>
      </c>
      <c r="I40" s="86"/>
      <c r="J40" s="18"/>
    </row>
    <row r="41" spans="1:10">
      <c r="A41" s="164"/>
      <c r="B41" s="164"/>
      <c r="C41" s="164"/>
      <c r="D41" s="164"/>
      <c r="E41" s="164"/>
      <c r="F41" s="164"/>
      <c r="G41" s="164"/>
      <c r="H41" s="86" t="s">
        <v>375</v>
      </c>
      <c r="I41" s="31"/>
      <c r="J41" s="18"/>
    </row>
    <row r="42" spans="1:10">
      <c r="A42" s="164"/>
      <c r="B42" s="164"/>
      <c r="C42" s="164"/>
      <c r="D42" s="164"/>
      <c r="E42" s="164"/>
      <c r="F42" s="164"/>
      <c r="G42" s="164"/>
      <c r="H42" s="86" t="s">
        <v>376</v>
      </c>
      <c r="I42" s="86"/>
      <c r="J42" s="86"/>
    </row>
    <row r="43" spans="1:10">
      <c r="A43" s="1"/>
      <c r="B43" s="1"/>
      <c r="C43" s="1"/>
      <c r="D43" s="1"/>
      <c r="E43" s="1"/>
      <c r="F43" s="1"/>
      <c r="G43" s="1"/>
      <c r="H43" s="86" t="s">
        <v>377</v>
      </c>
      <c r="I43" s="31"/>
      <c r="J43" s="18"/>
    </row>
    <row r="44" spans="1:10">
      <c r="A44" s="1"/>
      <c r="B44" s="1"/>
      <c r="C44" s="1"/>
      <c r="D44" s="1"/>
      <c r="E44" s="1"/>
      <c r="F44" s="1"/>
      <c r="G44" s="1"/>
      <c r="H44" s="86"/>
      <c r="I44" s="31"/>
      <c r="J44" s="18"/>
    </row>
    <row r="45" spans="1:10">
      <c r="A45" s="1"/>
      <c r="B45" s="1"/>
      <c r="C45" s="1"/>
      <c r="D45" s="1"/>
      <c r="E45" s="1"/>
      <c r="F45" s="1"/>
      <c r="G45" s="1"/>
      <c r="H45" s="86" t="s">
        <v>370</v>
      </c>
      <c r="I45" s="31"/>
      <c r="J45" s="18"/>
    </row>
    <row r="46" spans="1:10">
      <c r="A46" s="1"/>
      <c r="B46" s="1"/>
      <c r="C46" s="1"/>
      <c r="D46" s="1"/>
      <c r="E46" s="1"/>
      <c r="F46" s="1"/>
      <c r="G46" s="1"/>
      <c r="H46" s="86" t="s">
        <v>371</v>
      </c>
      <c r="I46" s="18"/>
      <c r="J46" s="18"/>
    </row>
    <row r="47" spans="1:10">
      <c r="A47" s="1"/>
      <c r="B47" s="1"/>
      <c r="C47" s="1"/>
      <c r="D47" s="1"/>
      <c r="E47" s="1"/>
      <c r="F47" s="1"/>
      <c r="G47" s="1"/>
      <c r="H47" s="86" t="s">
        <v>372</v>
      </c>
      <c r="I47" s="86"/>
      <c r="J47" s="18"/>
    </row>
    <row r="48" spans="1:10">
      <c r="A48" s="1"/>
      <c r="B48" s="1"/>
      <c r="C48" s="1"/>
      <c r="D48" s="1"/>
      <c r="E48" s="1"/>
      <c r="F48" s="1"/>
      <c r="G48" s="1"/>
      <c r="H48" s="86" t="s">
        <v>373</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G7" sqref="G7:G16"/>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350</v>
      </c>
      <c r="B6" s="119" t="s">
        <v>369</v>
      </c>
      <c r="C6" s="119" t="s">
        <v>368</v>
      </c>
      <c r="E6" s="119" t="s">
        <v>350</v>
      </c>
      <c r="F6" s="119" t="s">
        <v>367</v>
      </c>
      <c r="G6" s="119" t="s">
        <v>368</v>
      </c>
    </row>
    <row r="7" spans="1:7">
      <c r="A7" s="71" t="s">
        <v>351</v>
      </c>
      <c r="B7" s="153">
        <f>[5]!s_pq_pctchange(A7,"华融行业周报!C11","华融行业周报!E11")</f>
        <v>0</v>
      </c>
      <c r="C7" s="153">
        <f>[5]!s_pq_volume(A7,"华融行业周报!C11","华融行业周报!E11")</f>
        <v>0</v>
      </c>
      <c r="E7" s="71" t="s">
        <v>340</v>
      </c>
      <c r="F7" s="155">
        <v>0</v>
      </c>
      <c r="G7" s="155">
        <v>0</v>
      </c>
    </row>
    <row r="8" spans="1:7">
      <c r="A8" s="71" t="s">
        <v>352</v>
      </c>
      <c r="B8" s="153">
        <f>[5]!s_pq_pctchange(A8,"华融行业周报!C11","华融行业周报!E11")</f>
        <v>0</v>
      </c>
      <c r="C8" s="153">
        <f>[5]!s_pq_volume(A8,"华融行业周报!C11","华融行业周报!E11")</f>
        <v>0</v>
      </c>
      <c r="E8" s="71" t="s">
        <v>341</v>
      </c>
      <c r="F8" s="155">
        <v>0.22</v>
      </c>
      <c r="G8" s="155">
        <v>52700</v>
      </c>
    </row>
    <row r="9" spans="1:7">
      <c r="A9" s="71" t="s">
        <v>353</v>
      </c>
      <c r="B9" s="153">
        <f>[5]!s_pq_pctchange(A9,"华融行业周报!C11","华融行业周报!E11")</f>
        <v>0</v>
      </c>
      <c r="C9" s="153">
        <f>[5]!s_pq_volume(A9,"华融行业周报!C11","华融行业周报!E11")</f>
        <v>0</v>
      </c>
      <c r="E9" s="71" t="s">
        <v>342</v>
      </c>
      <c r="F9" s="155">
        <v>0.03</v>
      </c>
      <c r="G9" s="155">
        <v>616100</v>
      </c>
    </row>
    <row r="10" spans="1:7">
      <c r="A10" s="71" t="s">
        <v>354</v>
      </c>
      <c r="B10" s="153">
        <f>[5]!s_pq_pctchange(A10,"华融行业周报!C11","华融行业周报!E11")</f>
        <v>0</v>
      </c>
      <c r="C10" s="153">
        <f>[5]!s_pq_volume(A10,"华融行业周报!C11","华融行业周报!E11")</f>
        <v>0</v>
      </c>
      <c r="E10" s="71" t="s">
        <v>343</v>
      </c>
      <c r="F10" s="155">
        <v>27.63</v>
      </c>
      <c r="G10" s="155">
        <v>245000</v>
      </c>
    </row>
    <row r="11" spans="1:7">
      <c r="A11" s="71" t="s">
        <v>355</v>
      </c>
      <c r="B11" s="153">
        <f>[5]!s_pq_pctchange(A11,"华融行业周报!C11","华融行业周报!E11")</f>
        <v>0</v>
      </c>
      <c r="C11" s="153">
        <f>[5]!s_pq_volume(A11,"华融行业周报!C11","华融行业周报!E11")</f>
        <v>0</v>
      </c>
      <c r="E11" s="71" t="s">
        <v>344</v>
      </c>
      <c r="F11" s="155">
        <v>0.93</v>
      </c>
      <c r="G11" s="155">
        <v>7000</v>
      </c>
    </row>
    <row r="12" spans="1:7">
      <c r="A12" s="71" t="s">
        <v>356</v>
      </c>
      <c r="B12" s="153">
        <f>[5]!s_pq_pctchange(A12,"华融行业周报!C11","华融行业周报!E11")</f>
        <v>0</v>
      </c>
      <c r="C12" s="153">
        <f>[5]!s_pq_volume(A12,"华融行业周报!C11","华融行业周报!E11")</f>
        <v>0</v>
      </c>
      <c r="E12" s="71" t="s">
        <v>345</v>
      </c>
      <c r="F12" s="155">
        <v>0</v>
      </c>
      <c r="G12" s="155">
        <v>0</v>
      </c>
    </row>
    <row r="13" spans="1:7">
      <c r="A13" s="71" t="s">
        <v>357</v>
      </c>
      <c r="B13" s="153">
        <f>[5]!s_pq_pctchange(A13,"华融行业周报!C11","华融行业周报!E11")</f>
        <v>0</v>
      </c>
      <c r="C13" s="153">
        <f>[5]!s_pq_volume(A13,"华融行业周报!C11","华融行业周报!E11")</f>
        <v>0</v>
      </c>
      <c r="E13" s="71" t="s">
        <v>346</v>
      </c>
      <c r="F13" s="155">
        <v>43.71</v>
      </c>
      <c r="G13" s="155">
        <v>109000</v>
      </c>
    </row>
    <row r="14" spans="1:7">
      <c r="A14" s="71" t="s">
        <v>358</v>
      </c>
      <c r="B14" s="153">
        <f>[5]!s_pq_pctchange(A14,"华融行业周报!C11","华融行业周报!E11")</f>
        <v>0</v>
      </c>
      <c r="C14" s="153">
        <f>[5]!s_pq_volume(A14,"华融行业周报!C11","华融行业周报!E11")</f>
        <v>0</v>
      </c>
      <c r="E14" s="71" t="s">
        <v>347</v>
      </c>
      <c r="F14" s="155">
        <v>8.61</v>
      </c>
      <c r="G14" s="155">
        <v>856000</v>
      </c>
    </row>
    <row r="15" spans="1:7">
      <c r="A15" s="71" t="s">
        <v>359</v>
      </c>
      <c r="B15" s="153">
        <f>[5]!s_pq_pctchange(A15,"华融行业周报!C11","华融行业周报!E11")</f>
        <v>0</v>
      </c>
      <c r="C15" s="153">
        <f>[5]!s_pq_volume(A15,"华融行业周报!C11","华融行业周报!E11")</f>
        <v>0</v>
      </c>
      <c r="E15" s="71" t="s">
        <v>348</v>
      </c>
      <c r="F15" s="155">
        <v>0</v>
      </c>
      <c r="G15" s="155">
        <v>0</v>
      </c>
    </row>
    <row r="16" spans="1:7">
      <c r="A16" s="71" t="s">
        <v>360</v>
      </c>
      <c r="B16" s="153">
        <f>[5]!s_pq_pctchange(A16,"华融行业周报!C11","华融行业周报!E11")</f>
        <v>0</v>
      </c>
      <c r="C16" s="153">
        <f>[5]!s_pq_volume(A16,"华融行业周报!C11","华融行业周报!E11")</f>
        <v>0</v>
      </c>
      <c r="E16" s="71" t="s">
        <v>349</v>
      </c>
      <c r="F16" s="155">
        <v>0</v>
      </c>
      <c r="G16" s="155">
        <v>0</v>
      </c>
    </row>
    <row r="17" spans="1:6">
      <c r="A17" s="71" t="s">
        <v>361</v>
      </c>
      <c r="B17" s="153">
        <f>[5]!s_pq_pctchange(A17,"华融行业周报!C11","华融行业周报!E11")</f>
        <v>0</v>
      </c>
      <c r="C17" s="153">
        <f>[5]!s_pq_volume(A17,"华融行业周报!C11","华融行业周报!E11")</f>
        <v>0</v>
      </c>
      <c r="E17" s="129" t="s">
        <v>363</v>
      </c>
      <c r="F17" s="154"/>
    </row>
    <row r="18" spans="1:6">
      <c r="A18" s="129" t="s">
        <v>364</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7" t="s">
        <v>0</v>
      </c>
      <c r="B8" s="177"/>
      <c r="C8" s="177"/>
      <c r="D8" s="177"/>
      <c r="E8" s="177"/>
      <c r="F8" s="177" t="s">
        <v>7</v>
      </c>
      <c r="G8" s="177"/>
      <c r="H8" s="177"/>
      <c r="I8" s="177"/>
      <c r="J8" s="177"/>
    </row>
    <row r="9" spans="1:10" ht="31.5" customHeight="1">
      <c r="A9" s="29" t="s">
        <v>1</v>
      </c>
      <c r="B9" s="178" t="s">
        <v>8</v>
      </c>
      <c r="C9" s="179"/>
      <c r="D9" s="179"/>
      <c r="E9" s="180"/>
      <c r="F9" s="29" t="s">
        <v>16</v>
      </c>
      <c r="G9" s="175" t="s">
        <v>9</v>
      </c>
      <c r="H9" s="175"/>
      <c r="I9" s="175"/>
      <c r="J9" s="175"/>
    </row>
    <row r="10" spans="1:10" ht="31.5" customHeight="1">
      <c r="A10" s="29" t="s">
        <v>10</v>
      </c>
      <c r="B10" s="175" t="s">
        <v>11</v>
      </c>
      <c r="C10" s="175"/>
      <c r="D10" s="175"/>
      <c r="E10" s="175"/>
      <c r="F10" s="29" t="s">
        <v>2</v>
      </c>
      <c r="G10" s="175" t="s">
        <v>4</v>
      </c>
      <c r="H10" s="175"/>
      <c r="I10" s="175"/>
      <c r="J10" s="175"/>
    </row>
    <row r="11" spans="1:10" ht="31.5" customHeight="1">
      <c r="A11" s="29" t="s">
        <v>12</v>
      </c>
      <c r="B11" s="175" t="s">
        <v>13</v>
      </c>
      <c r="C11" s="175"/>
      <c r="D11" s="175"/>
      <c r="E11" s="175"/>
      <c r="F11" s="29" t="s">
        <v>17</v>
      </c>
      <c r="G11" s="175" t="s">
        <v>5</v>
      </c>
      <c r="H11" s="175"/>
      <c r="I11" s="175"/>
      <c r="J11" s="175"/>
    </row>
    <row r="12" spans="1:10" ht="31.5" customHeight="1">
      <c r="A12" s="29" t="s">
        <v>14</v>
      </c>
      <c r="B12" s="175" t="s">
        <v>15</v>
      </c>
      <c r="C12" s="175"/>
      <c r="D12" s="175"/>
      <c r="E12" s="175"/>
      <c r="F12" s="29"/>
      <c r="G12" s="176"/>
      <c r="H12" s="176"/>
      <c r="I12" s="176"/>
      <c r="J12" s="176"/>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4"/>
      <c r="B15" s="164"/>
      <c r="C15" s="164"/>
      <c r="D15" s="164"/>
      <c r="E15" s="164"/>
      <c r="F15" s="164"/>
      <c r="G15" s="164"/>
    </row>
    <row r="16" spans="1:10" ht="12" customHeight="1">
      <c r="A16" s="164"/>
      <c r="B16" s="164"/>
      <c r="C16" s="164"/>
      <c r="D16" s="164"/>
      <c r="E16" s="164"/>
      <c r="F16" s="164"/>
      <c r="G16" s="164"/>
    </row>
    <row r="17" spans="1:7" ht="14.25" customHeight="1">
      <c r="A17" s="164"/>
      <c r="B17" s="164"/>
      <c r="C17" s="164"/>
      <c r="D17" s="164"/>
      <c r="E17" s="164"/>
      <c r="F17" s="164"/>
      <c r="G17" s="164"/>
    </row>
    <row r="18" spans="1:7" ht="14.25" customHeight="1">
      <c r="A18" s="164"/>
      <c r="B18" s="164"/>
      <c r="C18" s="164"/>
      <c r="D18" s="164"/>
      <c r="E18" s="164"/>
      <c r="F18" s="164"/>
      <c r="G18" s="164"/>
    </row>
    <row r="19" spans="1:7">
      <c r="A19" s="164"/>
      <c r="B19" s="164"/>
      <c r="C19" s="164"/>
      <c r="D19" s="164"/>
      <c r="E19" s="164"/>
      <c r="F19" s="164"/>
      <c r="G19" s="164"/>
    </row>
    <row r="20" spans="1:7" ht="6.75" customHeight="1">
      <c r="A20" s="164"/>
      <c r="B20" s="164"/>
      <c r="C20" s="164"/>
      <c r="D20" s="164"/>
      <c r="E20" s="164"/>
      <c r="F20" s="164"/>
      <c r="G20" s="164"/>
    </row>
    <row r="21" spans="1:7" ht="8.25" customHeight="1">
      <c r="A21" s="164"/>
      <c r="B21" s="164"/>
      <c r="C21" s="164"/>
      <c r="D21" s="164"/>
      <c r="E21" s="164"/>
      <c r="F21" s="164"/>
      <c r="G21" s="164"/>
    </row>
    <row r="22" spans="1:7">
      <c r="A22" s="164"/>
      <c r="B22" s="164"/>
      <c r="C22" s="164"/>
      <c r="D22" s="164"/>
      <c r="E22" s="164"/>
      <c r="F22" s="164"/>
      <c r="G22" s="164"/>
    </row>
    <row r="23" spans="1:7">
      <c r="A23" s="164"/>
      <c r="B23" s="164"/>
      <c r="C23" s="164"/>
      <c r="D23" s="164"/>
      <c r="E23" s="164"/>
      <c r="F23" s="164"/>
      <c r="G23" s="164"/>
    </row>
    <row r="24" spans="1:7">
      <c r="A24" s="164"/>
      <c r="B24" s="164"/>
      <c r="C24" s="164"/>
      <c r="D24" s="164"/>
      <c r="E24" s="164"/>
      <c r="F24" s="164"/>
      <c r="G24" s="164"/>
    </row>
    <row r="25" spans="1:7">
      <c r="A25" s="164"/>
      <c r="B25" s="164"/>
      <c r="C25" s="164"/>
      <c r="D25" s="164"/>
      <c r="E25" s="164"/>
      <c r="F25" s="164"/>
      <c r="G25" s="164"/>
    </row>
    <row r="26" spans="1:7">
      <c r="A26" s="164"/>
      <c r="B26" s="164"/>
      <c r="C26" s="164"/>
      <c r="D26" s="164"/>
      <c r="E26" s="164"/>
      <c r="F26" s="164"/>
      <c r="G26" s="164"/>
    </row>
    <row r="27" spans="1:7">
      <c r="A27" s="164"/>
      <c r="B27" s="164"/>
      <c r="C27" s="164"/>
      <c r="D27" s="164"/>
      <c r="E27" s="164"/>
      <c r="F27" s="164"/>
      <c r="G27" s="164"/>
    </row>
    <row r="28" spans="1:7">
      <c r="A28" s="164"/>
      <c r="B28" s="164"/>
      <c r="C28" s="164"/>
      <c r="D28" s="164"/>
      <c r="E28" s="164"/>
      <c r="F28" s="164"/>
      <c r="G28" s="164"/>
    </row>
    <row r="29" spans="1:7">
      <c r="A29" s="164"/>
      <c r="B29" s="164"/>
      <c r="C29" s="164"/>
      <c r="D29" s="164"/>
      <c r="E29" s="164"/>
      <c r="F29" s="164"/>
      <c r="G29" s="164"/>
    </row>
    <row r="30" spans="1:7">
      <c r="A30" s="164"/>
      <c r="B30" s="164"/>
      <c r="C30" s="164"/>
      <c r="D30" s="164"/>
      <c r="E30" s="164"/>
      <c r="F30" s="164"/>
      <c r="G30" s="164"/>
    </row>
    <row r="31" spans="1:7">
      <c r="A31" s="164"/>
      <c r="B31" s="164"/>
      <c r="C31" s="164"/>
      <c r="D31" s="164"/>
      <c r="E31" s="164"/>
      <c r="F31" s="164"/>
      <c r="G31" s="164"/>
    </row>
    <row r="32" spans="1:7">
      <c r="A32" s="164"/>
      <c r="B32" s="164"/>
      <c r="C32" s="164"/>
      <c r="D32" s="164"/>
      <c r="E32" s="164"/>
      <c r="F32" s="164"/>
      <c r="G32" s="164"/>
    </row>
    <row r="33" spans="1:7">
      <c r="A33" s="164"/>
      <c r="B33" s="164"/>
      <c r="C33" s="164"/>
      <c r="D33" s="164"/>
      <c r="E33" s="164"/>
      <c r="F33" s="164"/>
      <c r="G33" s="164"/>
    </row>
    <row r="34" spans="1:7">
      <c r="A34" s="164"/>
      <c r="B34" s="164"/>
      <c r="C34" s="164"/>
      <c r="D34" s="164"/>
      <c r="E34" s="164"/>
      <c r="F34" s="164"/>
      <c r="G34" s="164"/>
    </row>
    <row r="35" spans="1:7">
      <c r="A35" s="164"/>
      <c r="B35" s="164"/>
      <c r="C35" s="164"/>
      <c r="D35" s="164"/>
      <c r="E35" s="164"/>
      <c r="F35" s="164"/>
      <c r="G35" s="164"/>
    </row>
    <row r="36" spans="1:7">
      <c r="A36" s="164"/>
      <c r="B36" s="164"/>
      <c r="C36" s="164"/>
      <c r="D36" s="164"/>
      <c r="E36" s="164"/>
      <c r="F36" s="164"/>
      <c r="G36" s="164"/>
    </row>
    <row r="37" spans="1:7">
      <c r="A37" s="164"/>
      <c r="B37" s="164"/>
      <c r="C37" s="164"/>
      <c r="D37" s="164"/>
      <c r="E37" s="164"/>
      <c r="F37" s="164"/>
      <c r="G37" s="164"/>
    </row>
    <row r="38" spans="1:7">
      <c r="A38" s="164"/>
      <c r="B38" s="164"/>
      <c r="C38" s="164"/>
      <c r="D38" s="164"/>
      <c r="E38" s="164"/>
      <c r="F38" s="164"/>
      <c r="G38" s="164"/>
    </row>
    <row r="39" spans="1:7">
      <c r="A39" s="164"/>
      <c r="B39" s="164"/>
      <c r="C39" s="164"/>
      <c r="D39" s="164"/>
      <c r="E39" s="164"/>
      <c r="F39" s="164"/>
      <c r="G39" s="164"/>
    </row>
    <row r="40" spans="1:7">
      <c r="A40" s="164"/>
      <c r="B40" s="164"/>
      <c r="C40" s="164"/>
      <c r="D40" s="164"/>
      <c r="E40" s="164"/>
      <c r="F40" s="164"/>
      <c r="G40" s="164"/>
    </row>
    <row r="41" spans="1:7">
      <c r="A41" s="164"/>
      <c r="B41" s="164"/>
      <c r="C41" s="164"/>
      <c r="D41" s="164"/>
      <c r="E41" s="164"/>
      <c r="F41" s="164"/>
      <c r="G41" s="164"/>
    </row>
    <row r="42" spans="1:7">
      <c r="A42" s="164"/>
      <c r="B42" s="164"/>
      <c r="C42" s="164"/>
      <c r="D42" s="164"/>
      <c r="E42" s="164"/>
      <c r="F42" s="164"/>
      <c r="G42" s="164"/>
    </row>
    <row r="43" spans="1:7">
      <c r="A43" s="164"/>
      <c r="B43" s="164"/>
      <c r="C43" s="164"/>
      <c r="D43" s="164"/>
      <c r="E43" s="164"/>
      <c r="F43" s="164"/>
      <c r="G43" s="164"/>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P4" sqref="P4:R5"/>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383</v>
      </c>
      <c r="J2" s="151" t="s">
        <v>86</v>
      </c>
      <c r="K2" s="151" t="s">
        <v>383</v>
      </c>
      <c r="L2" s="151" t="s">
        <v>86</v>
      </c>
      <c r="M2" s="48" t="s">
        <v>20</v>
      </c>
      <c r="N2" s="48" t="s">
        <v>339</v>
      </c>
    </row>
    <row r="3" spans="1:18">
      <c r="H3" s="152"/>
      <c r="I3" s="152" t="s">
        <v>384</v>
      </c>
      <c r="J3" s="152" t="s">
        <v>87</v>
      </c>
      <c r="K3" s="152" t="s">
        <v>384</v>
      </c>
      <c r="L3" s="152" t="s">
        <v>87</v>
      </c>
      <c r="M3" s="68" t="s">
        <v>37</v>
      </c>
      <c r="N3" s="68" t="s">
        <v>205</v>
      </c>
      <c r="P3" s="59" t="s">
        <v>27</v>
      </c>
      <c r="Q3" s="59" t="s">
        <v>28</v>
      </c>
      <c r="R3" s="48" t="s">
        <v>26</v>
      </c>
    </row>
    <row r="4" spans="1:18">
      <c r="H4" s="94" t="s">
        <v>382</v>
      </c>
      <c r="I4" s="94" t="s">
        <v>385</v>
      </c>
      <c r="J4" s="94" t="s">
        <v>385</v>
      </c>
      <c r="K4" s="94" t="s">
        <v>386</v>
      </c>
      <c r="L4" s="94" t="s">
        <v>386</v>
      </c>
      <c r="M4" s="110" t="s">
        <v>19</v>
      </c>
      <c r="N4" s="110" t="s">
        <v>19</v>
      </c>
      <c r="O4" s="54"/>
      <c r="P4" s="55" t="s">
        <v>21</v>
      </c>
      <c r="Q4" s="58" t="s">
        <v>22</v>
      </c>
      <c r="R4" s="91">
        <f>[5]!s_pq_pctchange(Q4,$Q$18,$Q$19)</f>
        <v>-1.1447286760092878</v>
      </c>
    </row>
    <row r="5" spans="1:18">
      <c r="A5" s="53" t="s">
        <v>335</v>
      </c>
      <c r="H5" s="95">
        <v>41519</v>
      </c>
      <c r="I5" s="103">
        <v>2320.3440000000001</v>
      </c>
      <c r="J5" s="103">
        <v>5556.95</v>
      </c>
      <c r="K5" s="103">
        <v>0.278057</v>
      </c>
      <c r="L5" s="103">
        <v>0.86124299999999998</v>
      </c>
      <c r="M5" s="49">
        <f>I5/$I$5-1</f>
        <v>0</v>
      </c>
      <c r="N5" s="49">
        <f>J5/$J$5-1</f>
        <v>0</v>
      </c>
      <c r="O5" s="54"/>
      <c r="P5" s="110" t="s">
        <v>204</v>
      </c>
      <c r="Q5" s="58" t="s">
        <v>203</v>
      </c>
      <c r="R5" s="91">
        <f>[5]!s_pq_pctchange(Q5,$Q$18,$Q$19)</f>
        <v>-1.7010124360378187</v>
      </c>
    </row>
    <row r="6" spans="1:18">
      <c r="H6" s="95">
        <v>41520</v>
      </c>
      <c r="I6" s="103">
        <v>2354.502</v>
      </c>
      <c r="J6" s="103">
        <v>5634.2659000000003</v>
      </c>
      <c r="K6" s="103">
        <v>1.4721089999999999</v>
      </c>
      <c r="L6" s="103">
        <v>1.391337</v>
      </c>
      <c r="M6" s="49">
        <f t="shared" ref="M6:M69" si="0">I6/$I$5-1</f>
        <v>1.4721093079302028E-2</v>
      </c>
      <c r="N6" s="49">
        <f t="shared" ref="N6:N69" si="1">J6/$J$5-1</f>
        <v>1.3913369744194215E-2</v>
      </c>
      <c r="O6" s="54"/>
      <c r="P6" s="110" t="s">
        <v>187</v>
      </c>
      <c r="Q6" s="58" t="s">
        <v>188</v>
      </c>
      <c r="R6" s="91">
        <f>[5]!s_pq_pctchange(Q6,$Q$18,$Q$19)</f>
        <v>-1.2175169704320865</v>
      </c>
    </row>
    <row r="7" spans="1:18">
      <c r="H7" s="95">
        <v>41521</v>
      </c>
      <c r="I7" s="103">
        <v>2350.6990000000001</v>
      </c>
      <c r="J7" s="103">
        <v>5595.7376999999997</v>
      </c>
      <c r="K7" s="103">
        <v>-0.16152</v>
      </c>
      <c r="L7" s="103">
        <v>-0.68381899999999995</v>
      </c>
      <c r="M7" s="49">
        <f t="shared" si="0"/>
        <v>1.308211196270892E-2</v>
      </c>
      <c r="N7" s="49">
        <f t="shared" si="1"/>
        <v>6.9800340114631876E-3</v>
      </c>
      <c r="O7" s="54"/>
      <c r="P7" s="55" t="s">
        <v>189</v>
      </c>
      <c r="Q7" s="58" t="s">
        <v>190</v>
      </c>
      <c r="R7" s="91">
        <f>[5]!s_pq_pctchange(Q7,$Q$18,$Q$19)</f>
        <v>-1.7071688299359677</v>
      </c>
    </row>
    <row r="8" spans="1:18">
      <c r="H8" s="95">
        <v>41522</v>
      </c>
      <c r="I8" s="103">
        <v>2341.7350000000001</v>
      </c>
      <c r="J8" s="103">
        <v>5619.9570999999996</v>
      </c>
      <c r="K8" s="103">
        <v>-0.38133299999999998</v>
      </c>
      <c r="L8" s="103">
        <v>0.43281900000000001</v>
      </c>
      <c r="M8" s="49">
        <f t="shared" si="0"/>
        <v>9.2188916815783006E-3</v>
      </c>
      <c r="N8" s="49">
        <f t="shared" si="1"/>
        <v>1.1338432053554559E-2</v>
      </c>
      <c r="O8" s="54"/>
      <c r="P8" s="55" t="s">
        <v>192</v>
      </c>
      <c r="Q8" s="58" t="s">
        <v>191</v>
      </c>
      <c r="R8" s="91">
        <f>[5]!s_pq_pctchange(Q8,$Q$18,$Q$19)</f>
        <v>-1.8169591199405644</v>
      </c>
    </row>
    <row r="9" spans="1:18">
      <c r="H9" s="95">
        <v>41523</v>
      </c>
      <c r="I9" s="103">
        <v>2357.7820000000002</v>
      </c>
      <c r="J9" s="103">
        <v>5634.4603999999999</v>
      </c>
      <c r="K9" s="103">
        <v>0.68526100000000001</v>
      </c>
      <c r="L9" s="103">
        <v>0.25806800000000002</v>
      </c>
      <c r="M9" s="49">
        <f t="shared" si="0"/>
        <v>1.6134676582437724E-2</v>
      </c>
      <c r="N9" s="49">
        <f t="shared" si="1"/>
        <v>1.3948370958889234E-2</v>
      </c>
      <c r="O9" s="54"/>
      <c r="P9" s="55" t="s">
        <v>194</v>
      </c>
      <c r="Q9" s="58" t="s">
        <v>193</v>
      </c>
      <c r="R9" s="91">
        <f>[5]!s_pq_pctchange(Q9,$Q$18,$Q$19)</f>
        <v>-2.96068907513104</v>
      </c>
    </row>
    <row r="10" spans="1:18">
      <c r="H10" s="95">
        <v>41526</v>
      </c>
      <c r="I10" s="103">
        <v>2440.6089999999999</v>
      </c>
      <c r="J10" s="103">
        <v>5607.2563</v>
      </c>
      <c r="K10" s="103">
        <v>3.5129199999999998</v>
      </c>
      <c r="L10" s="103">
        <v>-0.48281600000000002</v>
      </c>
      <c r="M10" s="49">
        <f t="shared" si="0"/>
        <v>5.1830676830676881E-2</v>
      </c>
      <c r="N10" s="49">
        <f t="shared" si="1"/>
        <v>9.0528617317053861E-3</v>
      </c>
      <c r="O10" s="54"/>
      <c r="P10" s="55" t="s">
        <v>196</v>
      </c>
      <c r="Q10" s="58" t="s">
        <v>195</v>
      </c>
      <c r="R10" s="91">
        <f>[5]!s_pq_pctchange(Q10,$Q$18,$Q$19)</f>
        <v>-1.2899420469914546</v>
      </c>
    </row>
    <row r="11" spans="1:18">
      <c r="H11" s="95">
        <v>41527</v>
      </c>
      <c r="I11" s="103">
        <v>2474.8939999999998</v>
      </c>
      <c r="J11" s="103">
        <v>5571.7969000000003</v>
      </c>
      <c r="K11" s="103">
        <v>1.4047719999999999</v>
      </c>
      <c r="L11" s="103">
        <v>-0.63238399999999995</v>
      </c>
      <c r="M11" s="49">
        <f t="shared" si="0"/>
        <v>6.6606503173667342E-2</v>
      </c>
      <c r="N11" s="49">
        <f t="shared" si="1"/>
        <v>2.6717713853823266E-3</v>
      </c>
      <c r="O11" s="54"/>
      <c r="P11" s="55" t="s">
        <v>198</v>
      </c>
      <c r="Q11" s="58" t="s">
        <v>197</v>
      </c>
      <c r="R11" s="91">
        <f>[5]!s_pq_pctchange(Q11,$Q$18,$Q$19)</f>
        <v>-0.68720422154585625</v>
      </c>
    </row>
    <row r="12" spans="1:18">
      <c r="H12" s="95">
        <v>41528</v>
      </c>
      <c r="I12" s="103">
        <v>2482.8890000000001</v>
      </c>
      <c r="J12" s="103">
        <v>5526.0047999999997</v>
      </c>
      <c r="K12" s="103">
        <v>0.323044</v>
      </c>
      <c r="L12" s="103">
        <v>-0.821855</v>
      </c>
      <c r="M12" s="49">
        <f t="shared" si="0"/>
        <v>7.0052112962560864E-2</v>
      </c>
      <c r="N12" s="49">
        <f t="shared" si="1"/>
        <v>-5.5687382467001223E-3</v>
      </c>
      <c r="O12" s="54"/>
      <c r="P12" s="55" t="s">
        <v>200</v>
      </c>
      <c r="Q12" s="58" t="s">
        <v>199</v>
      </c>
      <c r="R12" s="91">
        <f>[5]!s_pq_pctchange(Q12,$Q$18,$Q$19)</f>
        <v>-2.8673604548050902</v>
      </c>
    </row>
    <row r="13" spans="1:18">
      <c r="H13" s="95">
        <v>41529</v>
      </c>
      <c r="I13" s="103">
        <v>2507.4549999999999</v>
      </c>
      <c r="J13" s="103">
        <v>5538.9567999999999</v>
      </c>
      <c r="K13" s="103">
        <v>0.98941199999999996</v>
      </c>
      <c r="L13" s="103">
        <v>0.23438300000000001</v>
      </c>
      <c r="M13" s="49">
        <f t="shared" si="0"/>
        <v>8.0639336236351111E-2</v>
      </c>
      <c r="N13" s="49">
        <f t="shared" si="1"/>
        <v>-3.2379632712189466E-3</v>
      </c>
      <c r="O13" s="54"/>
      <c r="P13" s="55" t="s">
        <v>202</v>
      </c>
      <c r="Q13" s="58" t="s">
        <v>201</v>
      </c>
      <c r="R13" s="91">
        <f>[5]!s_pq_pctchange(Q13,$Q$18,$Q$19)</f>
        <v>7.1427913031755441</v>
      </c>
    </row>
    <row r="14" spans="1:18">
      <c r="H14" s="95">
        <v>41530</v>
      </c>
      <c r="I14" s="103">
        <v>2488.902</v>
      </c>
      <c r="J14" s="103">
        <v>5588.5915000000005</v>
      </c>
      <c r="K14" s="103">
        <v>-0.73991399999999996</v>
      </c>
      <c r="L14" s="103">
        <v>0.89610199999999995</v>
      </c>
      <c r="M14" s="49">
        <f t="shared" si="0"/>
        <v>7.2643539061449491E-2</v>
      </c>
      <c r="N14" s="49">
        <f t="shared" si="1"/>
        <v>5.6940407957604133E-3</v>
      </c>
      <c r="O14" s="54"/>
      <c r="Q14" s="58"/>
      <c r="R14" s="91"/>
    </row>
    <row r="15" spans="1:18">
      <c r="H15" s="95">
        <v>41533</v>
      </c>
      <c r="I15" s="103">
        <v>2478.39</v>
      </c>
      <c r="J15" s="103">
        <v>5640.3906999999999</v>
      </c>
      <c r="K15" s="103">
        <v>-0.42235499999999998</v>
      </c>
      <c r="L15" s="103">
        <v>0.92687399999999998</v>
      </c>
      <c r="M15" s="49">
        <f t="shared" si="0"/>
        <v>6.811317632213143E-2</v>
      </c>
      <c r="N15" s="49">
        <f t="shared" si="1"/>
        <v>1.5015557095169108E-2</v>
      </c>
      <c r="O15" s="54"/>
    </row>
    <row r="16" spans="1:18">
      <c r="H16" s="95">
        <v>41534</v>
      </c>
      <c r="I16" s="103">
        <v>2427.3220000000001</v>
      </c>
      <c r="J16" s="103">
        <v>5571.4034000000001</v>
      </c>
      <c r="K16" s="103">
        <v>-2.0605310000000001</v>
      </c>
      <c r="L16" s="103">
        <v>-1.2230939999999999</v>
      </c>
      <c r="M16" s="49">
        <f t="shared" si="0"/>
        <v>4.6104370731236521E-2</v>
      </c>
      <c r="N16" s="49">
        <f t="shared" si="1"/>
        <v>2.6009591592510706E-3</v>
      </c>
      <c r="O16" s="54"/>
    </row>
    <row r="17" spans="1:18">
      <c r="H17" s="95">
        <v>41535</v>
      </c>
      <c r="I17" s="103">
        <v>2432.5100000000002</v>
      </c>
      <c r="J17" s="103">
        <v>5646.2241000000004</v>
      </c>
      <c r="K17" s="103">
        <v>0.21373300000000001</v>
      </c>
      <c r="L17" s="103">
        <v>1.3429420000000001</v>
      </c>
      <c r="M17" s="49">
        <f t="shared" si="0"/>
        <v>4.8340246101440165E-2</v>
      </c>
      <c r="N17" s="49">
        <f t="shared" si="1"/>
        <v>1.6065305608292446E-2</v>
      </c>
      <c r="O17" s="54"/>
      <c r="P17" s="54"/>
    </row>
    <row r="18" spans="1:18">
      <c r="H18" s="95">
        <v>41540</v>
      </c>
      <c r="I18" s="103">
        <v>2472.288</v>
      </c>
      <c r="J18" s="103">
        <v>5770.7807000000003</v>
      </c>
      <c r="K18" s="103">
        <v>1.6352660000000001</v>
      </c>
      <c r="L18" s="103">
        <v>2.206016</v>
      </c>
      <c r="M18" s="49">
        <f t="shared" si="0"/>
        <v>6.5483393841602844E-2</v>
      </c>
      <c r="N18" s="49">
        <f t="shared" si="1"/>
        <v>3.8479867553244285E-2</v>
      </c>
      <c r="O18" s="54"/>
      <c r="P18" s="55" t="s">
        <v>24</v>
      </c>
      <c r="Q18" s="60">
        <f>Q19-4</f>
        <v>41876</v>
      </c>
      <c r="R18"/>
    </row>
    <row r="19" spans="1:18">
      <c r="H19" s="95">
        <v>41541</v>
      </c>
      <c r="I19" s="103">
        <v>2443.8850000000002</v>
      </c>
      <c r="J19" s="103">
        <v>5784.7884999999997</v>
      </c>
      <c r="K19" s="103">
        <v>-1.148855</v>
      </c>
      <c r="L19" s="103">
        <v>0.24273700000000001</v>
      </c>
      <c r="M19" s="49">
        <f t="shared" si="0"/>
        <v>5.3242536451491684E-2</v>
      </c>
      <c r="N19" s="49">
        <f t="shared" si="1"/>
        <v>4.1000638839651327E-2</v>
      </c>
      <c r="O19" s="54"/>
      <c r="P19" s="55" t="s">
        <v>25</v>
      </c>
      <c r="Q19" s="60">
        <f>华融行业周报!E11</f>
        <v>41880</v>
      </c>
      <c r="R19"/>
    </row>
    <row r="20" spans="1:18">
      <c r="H20" s="95">
        <v>41542</v>
      </c>
      <c r="I20" s="103">
        <v>2429.0300000000002</v>
      </c>
      <c r="J20" s="103">
        <v>5755.4813000000004</v>
      </c>
      <c r="K20" s="103">
        <v>-0.60784400000000005</v>
      </c>
      <c r="L20" s="103">
        <v>-0.50662499999999999</v>
      </c>
      <c r="M20" s="49">
        <f t="shared" si="0"/>
        <v>4.6840468482259645E-2</v>
      </c>
      <c r="N20" s="49">
        <f t="shared" si="1"/>
        <v>3.5726666606681778E-2</v>
      </c>
      <c r="O20" s="54"/>
      <c r="P20" s="54"/>
      <c r="Q20" s="60"/>
    </row>
    <row r="21" spans="1:18">
      <c r="H21" s="95">
        <v>41543</v>
      </c>
      <c r="I21" s="103">
        <v>2384.4430000000002</v>
      </c>
      <c r="J21" s="103">
        <v>5817.5448999999999</v>
      </c>
      <c r="K21" s="103">
        <v>-1.8355889999999999</v>
      </c>
      <c r="L21" s="103">
        <v>1.0783389999999999</v>
      </c>
      <c r="M21" s="49">
        <f t="shared" si="0"/>
        <v>2.7624783221798177E-2</v>
      </c>
      <c r="N21" s="49">
        <f t="shared" si="1"/>
        <v>4.6895311276869522E-2</v>
      </c>
      <c r="O21" s="54"/>
      <c r="P21" s="54"/>
    </row>
    <row r="22" spans="1:18">
      <c r="A22" s="87" t="s">
        <v>31</v>
      </c>
      <c r="H22" s="95">
        <v>41544</v>
      </c>
      <c r="I22" s="103">
        <v>2394.971</v>
      </c>
      <c r="J22" s="103">
        <v>5922.9530000000004</v>
      </c>
      <c r="K22" s="103">
        <v>0.441529</v>
      </c>
      <c r="L22" s="103">
        <v>1.8119000000000001</v>
      </c>
      <c r="M22" s="49">
        <f t="shared" si="0"/>
        <v>3.2162041490399584E-2</v>
      </c>
      <c r="N22" s="49">
        <f t="shared" si="1"/>
        <v>6.586400813395854E-2</v>
      </c>
      <c r="O22" s="54"/>
      <c r="P22" s="59" t="s">
        <v>58</v>
      </c>
      <c r="Q22" s="59" t="s">
        <v>59</v>
      </c>
      <c r="R22" s="48" t="s">
        <v>60</v>
      </c>
    </row>
    <row r="23" spans="1:18">
      <c r="H23" s="95">
        <v>41547</v>
      </c>
      <c r="I23" s="103">
        <v>2409.0369999999998</v>
      </c>
      <c r="J23" s="103">
        <v>5950.8238000000001</v>
      </c>
      <c r="K23" s="103">
        <v>0.587314</v>
      </c>
      <c r="L23" s="103">
        <v>0.47055599999999997</v>
      </c>
      <c r="M23" s="49">
        <f t="shared" si="0"/>
        <v>3.8224073671834669E-2</v>
      </c>
      <c r="N23" s="49">
        <f t="shared" si="1"/>
        <v>7.0879493247195002E-2</v>
      </c>
      <c r="O23" s="54"/>
      <c r="P23" s="55" t="s">
        <v>23</v>
      </c>
      <c r="Q23" s="58" t="s">
        <v>88</v>
      </c>
      <c r="R23" s="91">
        <f>[5]!s_pq_pctchange(P23,$Q$18,$Q$19)</f>
        <v>-0.51498137042306213</v>
      </c>
    </row>
    <row r="24" spans="1:18">
      <c r="A24" s="53" t="s">
        <v>29</v>
      </c>
      <c r="H24" s="95">
        <v>41555</v>
      </c>
      <c r="I24" s="103">
        <v>2441.8110000000001</v>
      </c>
      <c r="J24" s="103">
        <v>5964.3227999999999</v>
      </c>
      <c r="K24" s="103">
        <v>1.3604609999999999</v>
      </c>
      <c r="L24" s="103">
        <v>0.22684299999999999</v>
      </c>
      <c r="M24" s="49">
        <f t="shared" si="0"/>
        <v>5.2348703468106494E-2</v>
      </c>
      <c r="N24" s="49">
        <f t="shared" si="1"/>
        <v>7.3308703515417628E-2</v>
      </c>
      <c r="O24" s="54"/>
      <c r="P24" s="55" t="s">
        <v>114</v>
      </c>
      <c r="Q24" s="58" t="s">
        <v>95</v>
      </c>
      <c r="R24" s="91">
        <f>[5]!s_pq_pctchange(P24,$Q$18,$Q$19)</f>
        <v>-2.3278679518377032</v>
      </c>
    </row>
    <row r="25" spans="1:18">
      <c r="H25" s="95">
        <v>41556</v>
      </c>
      <c r="I25" s="103">
        <v>2453.5830000000001</v>
      </c>
      <c r="J25" s="103">
        <v>5994.3532999999998</v>
      </c>
      <c r="K25" s="103">
        <v>0.482101</v>
      </c>
      <c r="L25" s="103">
        <v>0.50350200000000001</v>
      </c>
      <c r="M25" s="49">
        <f t="shared" si="0"/>
        <v>5.7422089138507104E-2</v>
      </c>
      <c r="N25" s="49">
        <f t="shared" si="1"/>
        <v>7.8712837077893338E-2</v>
      </c>
      <c r="O25" s="54"/>
      <c r="P25" s="55" t="s">
        <v>108</v>
      </c>
      <c r="Q25" s="58" t="s">
        <v>68</v>
      </c>
      <c r="R25" s="91">
        <f>[5]!s_pq_pctchange(P25,$Q$18,$Q$19)</f>
        <v>-2.1909885803354512</v>
      </c>
    </row>
    <row r="26" spans="1:18">
      <c r="H26" s="95">
        <v>41557</v>
      </c>
      <c r="I26" s="103">
        <v>2429.317</v>
      </c>
      <c r="J26" s="103">
        <v>5919.0832</v>
      </c>
      <c r="K26" s="103">
        <v>-0.98900299999999997</v>
      </c>
      <c r="L26" s="103">
        <v>-1.2556830000000001</v>
      </c>
      <c r="M26" s="49">
        <f t="shared" si="0"/>
        <v>4.6964157038783982E-2</v>
      </c>
      <c r="N26" s="49">
        <f t="shared" si="1"/>
        <v>6.5167618927649107E-2</v>
      </c>
      <c r="O26" s="54"/>
      <c r="P26" s="55" t="s">
        <v>83</v>
      </c>
      <c r="Q26" s="58" t="s">
        <v>84</v>
      </c>
      <c r="R26" s="91">
        <f>[5]!s_pq_pctchange(P26,$Q$18,$Q$19)</f>
        <v>-2.5704202951736921</v>
      </c>
    </row>
    <row r="27" spans="1:18">
      <c r="H27" s="95">
        <v>41558</v>
      </c>
      <c r="I27" s="103">
        <v>2468.5079999999998</v>
      </c>
      <c r="J27" s="103">
        <v>5990.3293999999996</v>
      </c>
      <c r="K27" s="103">
        <v>1.6132519999999999</v>
      </c>
      <c r="L27" s="103">
        <v>1.20367</v>
      </c>
      <c r="M27" s="49">
        <f t="shared" si="0"/>
        <v>6.3854325048354754E-2</v>
      </c>
      <c r="N27" s="49">
        <f t="shared" si="1"/>
        <v>7.79887168320752E-2</v>
      </c>
      <c r="O27" s="54"/>
      <c r="P27" s="55" t="s">
        <v>91</v>
      </c>
      <c r="Q27" s="58" t="s">
        <v>92</v>
      </c>
      <c r="R27" s="91">
        <f>[5]!s_pq_pctchange(P27,$Q$18,$Q$19)</f>
        <v>-1.0012700403225439</v>
      </c>
    </row>
    <row r="28" spans="1:18">
      <c r="H28" s="95">
        <v>41561</v>
      </c>
      <c r="I28" s="103">
        <v>2472.5419999999999</v>
      </c>
      <c r="J28" s="103">
        <v>5983.9727000000003</v>
      </c>
      <c r="K28" s="103">
        <v>0.16341900000000001</v>
      </c>
      <c r="L28" s="103">
        <v>-0.106116</v>
      </c>
      <c r="M28" s="49">
        <f t="shared" si="0"/>
        <v>6.5592860368979711E-2</v>
      </c>
      <c r="N28" s="49">
        <f t="shared" si="1"/>
        <v>7.6844797955713195E-2</v>
      </c>
      <c r="O28" s="54"/>
      <c r="P28" s="55" t="s">
        <v>86</v>
      </c>
      <c r="Q28" s="58" t="s">
        <v>87</v>
      </c>
      <c r="R28" s="91">
        <f>[5]!s_pq_pctchange(P28,$Q$18,$Q$19)</f>
        <v>-1.7010124360378187</v>
      </c>
    </row>
    <row r="29" spans="1:18">
      <c r="H29" s="95">
        <v>41562</v>
      </c>
      <c r="I29" s="103">
        <v>2467.5169999999998</v>
      </c>
      <c r="J29" s="103">
        <v>6070.2833000000001</v>
      </c>
      <c r="K29" s="103">
        <v>-0.203232</v>
      </c>
      <c r="L29" s="103">
        <v>1.4423630000000001</v>
      </c>
      <c r="M29" s="49">
        <f t="shared" si="0"/>
        <v>6.3427233203352529E-2</v>
      </c>
      <c r="N29" s="49">
        <f t="shared" si="1"/>
        <v>9.2376807421337359E-2</v>
      </c>
      <c r="O29" s="54"/>
      <c r="P29" s="55" t="s">
        <v>109</v>
      </c>
      <c r="Q29" s="58" t="s">
        <v>71</v>
      </c>
      <c r="R29" s="91">
        <f>[5]!s_pq_pctchange(P29,$Q$18,$Q$19)</f>
        <v>-1.9736036945121715</v>
      </c>
    </row>
    <row r="30" spans="1:18">
      <c r="H30" s="95">
        <v>41563</v>
      </c>
      <c r="I30" s="103">
        <v>2421.3710000000001</v>
      </c>
      <c r="J30" s="103">
        <v>5948.1085999999996</v>
      </c>
      <c r="K30" s="103">
        <v>-1.870139</v>
      </c>
      <c r="L30" s="103">
        <v>-2.0126689999999998</v>
      </c>
      <c r="M30" s="49">
        <f t="shared" si="0"/>
        <v>4.3539664808321499E-2</v>
      </c>
      <c r="N30" s="49">
        <f t="shared" si="1"/>
        <v>7.0390879889147717E-2</v>
      </c>
      <c r="O30" s="54"/>
      <c r="P30" s="55" t="s">
        <v>64</v>
      </c>
      <c r="Q30" s="58" t="s">
        <v>65</v>
      </c>
      <c r="R30" s="91">
        <f>[5]!s_pq_pctchange(P30,$Q$18,$Q$19)</f>
        <v>-0.41290557105475578</v>
      </c>
    </row>
    <row r="31" spans="1:18">
      <c r="H31" s="95">
        <v>41564</v>
      </c>
      <c r="I31" s="103">
        <v>2413.33</v>
      </c>
      <c r="J31" s="103">
        <v>5906.9589999999998</v>
      </c>
      <c r="K31" s="103">
        <v>-0.33208500000000002</v>
      </c>
      <c r="L31" s="103">
        <v>-0.69181000000000004</v>
      </c>
      <c r="M31" s="49">
        <f t="shared" si="0"/>
        <v>4.0074230372737718E-2</v>
      </c>
      <c r="N31" s="49">
        <f t="shared" si="1"/>
        <v>6.298581056154906E-2</v>
      </c>
      <c r="O31" s="54"/>
      <c r="P31" s="55" t="s">
        <v>117</v>
      </c>
      <c r="Q31" s="58" t="s">
        <v>102</v>
      </c>
      <c r="R31" s="91">
        <f>[5]!s_pq_pctchange(P31,$Q$18,$Q$19)</f>
        <v>-4.6824614957799877</v>
      </c>
    </row>
    <row r="32" spans="1:18">
      <c r="H32" s="95">
        <v>41565</v>
      </c>
      <c r="I32" s="103">
        <v>2426.0540000000001</v>
      </c>
      <c r="J32" s="103">
        <v>5918.1374999999998</v>
      </c>
      <c r="K32" s="103">
        <v>0.52723799999999998</v>
      </c>
      <c r="L32" s="103">
        <v>0.18924299999999999</v>
      </c>
      <c r="M32" s="49">
        <f t="shared" si="0"/>
        <v>4.5557900035511967E-2</v>
      </c>
      <c r="N32" s="49">
        <f t="shared" si="1"/>
        <v>6.4997435643653345E-2</v>
      </c>
      <c r="O32" s="54"/>
      <c r="P32" s="55" t="s">
        <v>113</v>
      </c>
      <c r="Q32" s="58" t="s">
        <v>85</v>
      </c>
      <c r="R32" s="91">
        <f>[5]!s_pq_pctchange(P32,$Q$18,$Q$19)</f>
        <v>-0.98527214154667808</v>
      </c>
    </row>
    <row r="33" spans="1:18">
      <c r="H33" s="95">
        <v>41568</v>
      </c>
      <c r="I33" s="103">
        <v>2471.3220000000001</v>
      </c>
      <c r="J33" s="103">
        <v>6067.3716000000004</v>
      </c>
      <c r="K33" s="103">
        <v>1.8659110000000001</v>
      </c>
      <c r="L33" s="103">
        <v>2.5216400000000001</v>
      </c>
      <c r="M33" s="49">
        <f t="shared" si="0"/>
        <v>6.5067076261106083E-2</v>
      </c>
      <c r="N33" s="49">
        <f t="shared" si="1"/>
        <v>9.1852832938932538E-2</v>
      </c>
      <c r="O33" s="54"/>
      <c r="P33" s="55" t="s">
        <v>116</v>
      </c>
      <c r="Q33" s="58" t="s">
        <v>97</v>
      </c>
      <c r="R33" s="91">
        <f>[5]!s_pq_pctchange(P33,$Q$18,$Q$19)</f>
        <v>-1.4237667898997053</v>
      </c>
    </row>
    <row r="34" spans="1:18">
      <c r="H34" s="95">
        <v>41569</v>
      </c>
      <c r="I34" s="103">
        <v>2445.8910000000001</v>
      </c>
      <c r="J34" s="103">
        <v>6013.0041000000001</v>
      </c>
      <c r="K34" s="103">
        <v>-1.0290440000000001</v>
      </c>
      <c r="L34" s="103">
        <v>-0.89606300000000005</v>
      </c>
      <c r="M34" s="49">
        <f t="shared" si="0"/>
        <v>5.4107063435421709E-2</v>
      </c>
      <c r="N34" s="49">
        <f t="shared" si="1"/>
        <v>8.2069138646199802E-2</v>
      </c>
      <c r="O34" s="54"/>
      <c r="P34" s="55" t="s">
        <v>74</v>
      </c>
      <c r="Q34" s="58" t="s">
        <v>75</v>
      </c>
      <c r="R34" s="91">
        <f>[5]!s_pq_pctchange(P34,$Q$18,$Q$19)</f>
        <v>-1.66380778619446</v>
      </c>
    </row>
    <row r="35" spans="1:18">
      <c r="H35" s="95">
        <v>41570</v>
      </c>
      <c r="I35" s="103">
        <v>2418.491</v>
      </c>
      <c r="J35" s="103">
        <v>5889.4992000000002</v>
      </c>
      <c r="K35" s="103">
        <v>-1.1202460000000001</v>
      </c>
      <c r="L35" s="103">
        <v>-2.053963</v>
      </c>
      <c r="M35" s="49">
        <f t="shared" si="0"/>
        <v>4.2298469537275452E-2</v>
      </c>
      <c r="N35" s="49">
        <f t="shared" si="1"/>
        <v>5.984383519736558E-2</v>
      </c>
      <c r="O35" s="54"/>
      <c r="P35" s="55" t="s">
        <v>106</v>
      </c>
      <c r="Q35" s="58" t="s">
        <v>62</v>
      </c>
      <c r="R35" s="91">
        <f>[5]!s_pq_pctchange(P35,$Q$18,$Q$19)</f>
        <v>-2.8215010195307477</v>
      </c>
    </row>
    <row r="36" spans="1:18">
      <c r="H36" s="95">
        <v>41571</v>
      </c>
      <c r="I36" s="103">
        <v>2400.511</v>
      </c>
      <c r="J36" s="103">
        <v>5862.0038000000004</v>
      </c>
      <c r="K36" s="103">
        <v>-0.74343899999999996</v>
      </c>
      <c r="L36" s="103">
        <v>-0.46685500000000002</v>
      </c>
      <c r="M36" s="49">
        <f t="shared" si="0"/>
        <v>3.4549618504842394E-2</v>
      </c>
      <c r="N36" s="49">
        <f t="shared" si="1"/>
        <v>5.4895905127813061E-2</v>
      </c>
      <c r="O36" s="54"/>
      <c r="P36" s="55" t="s">
        <v>66</v>
      </c>
      <c r="Q36" s="58" t="s">
        <v>67</v>
      </c>
      <c r="R36" s="91">
        <f>[5]!s_pq_pctchange(P36,$Q$18,$Q$19)</f>
        <v>-1.9275227145570728</v>
      </c>
    </row>
    <row r="37" spans="1:18">
      <c r="H37" s="95">
        <v>41572</v>
      </c>
      <c r="I37" s="103">
        <v>2368.5590000000002</v>
      </c>
      <c r="J37" s="103">
        <v>5702.2187000000004</v>
      </c>
      <c r="K37" s="103">
        <v>-1.3310500000000001</v>
      </c>
      <c r="L37" s="103">
        <v>-2.7257760000000002</v>
      </c>
      <c r="M37" s="49">
        <f t="shared" si="0"/>
        <v>2.0779246525515216E-2</v>
      </c>
      <c r="N37" s="49">
        <f t="shared" si="1"/>
        <v>2.6141804407094016E-2</v>
      </c>
      <c r="O37" s="54"/>
      <c r="P37" s="55" t="s">
        <v>69</v>
      </c>
      <c r="Q37" s="58" t="s">
        <v>70</v>
      </c>
      <c r="R37" s="91">
        <f>[5]!s_pq_pctchange(P37,$Q$18,$Q$19)</f>
        <v>-2.2956436330385577</v>
      </c>
    </row>
    <row r="38" spans="1:18">
      <c r="H38" s="95">
        <v>41575</v>
      </c>
      <c r="I38" s="103">
        <v>2365.9540000000002</v>
      </c>
      <c r="J38" s="103">
        <v>5660.5886</v>
      </c>
      <c r="K38" s="103">
        <v>-0.109982</v>
      </c>
      <c r="L38" s="103">
        <v>-0.73006800000000005</v>
      </c>
      <c r="M38" s="49">
        <f t="shared" si="0"/>
        <v>1.965656816403083E-2</v>
      </c>
      <c r="N38" s="49">
        <f t="shared" si="1"/>
        <v>1.8650266783037495E-2</v>
      </c>
      <c r="O38" s="54"/>
      <c r="P38" s="55" t="s">
        <v>93</v>
      </c>
      <c r="Q38" s="58" t="s">
        <v>94</v>
      </c>
      <c r="R38" s="91">
        <f>[5]!s_pq_pctchange(P38,$Q$18,$Q$19)</f>
        <v>-1.5623705328875692</v>
      </c>
    </row>
    <row r="39" spans="1:18">
      <c r="H39" s="95">
        <v>41576</v>
      </c>
      <c r="I39" s="103">
        <v>2372.0529999999999</v>
      </c>
      <c r="J39" s="103">
        <v>5552.6968999999999</v>
      </c>
      <c r="K39" s="103">
        <v>0.25778200000000001</v>
      </c>
      <c r="L39" s="103">
        <v>-1.9060159999999999</v>
      </c>
      <c r="M39" s="49">
        <f t="shared" si="0"/>
        <v>2.2285057732818858E-2</v>
      </c>
      <c r="N39" s="49">
        <f t="shared" si="1"/>
        <v>-7.653658931607854E-4</v>
      </c>
      <c r="O39" s="54"/>
      <c r="P39" s="55" t="s">
        <v>111</v>
      </c>
      <c r="Q39" s="58" t="s">
        <v>79</v>
      </c>
      <c r="R39" s="91">
        <f>[5]!s_pq_pctchange(P39,$Q$18,$Q$19)</f>
        <v>-1.0498256665569139</v>
      </c>
    </row>
    <row r="40" spans="1:18">
      <c r="H40" s="95">
        <v>41577</v>
      </c>
      <c r="I40" s="103">
        <v>2407.471</v>
      </c>
      <c r="J40" s="103">
        <v>5628.7476999999999</v>
      </c>
      <c r="K40" s="103">
        <v>1.4931369999999999</v>
      </c>
      <c r="L40" s="103">
        <v>1.3696189999999999</v>
      </c>
      <c r="M40" s="49">
        <f t="shared" si="0"/>
        <v>3.7549173743203657E-2</v>
      </c>
      <c r="N40" s="49">
        <f t="shared" si="1"/>
        <v>1.2920342993908651E-2</v>
      </c>
      <c r="O40" s="54"/>
      <c r="P40" s="55" t="s">
        <v>107</v>
      </c>
      <c r="Q40" s="58" t="s">
        <v>63</v>
      </c>
      <c r="R40" s="91">
        <f>[5]!s_pq_pctchange(P40,$Q$18,$Q$19)</f>
        <v>-3.2605036958235578</v>
      </c>
    </row>
    <row r="41" spans="1:18">
      <c r="A41" s="87" t="s">
        <v>31</v>
      </c>
      <c r="H41" s="95">
        <v>41578</v>
      </c>
      <c r="I41" s="103">
        <v>2373.7179999999998</v>
      </c>
      <c r="J41" s="103">
        <v>5535.0907999999999</v>
      </c>
      <c r="K41" s="103">
        <v>-1.4020109999999999</v>
      </c>
      <c r="L41" s="103">
        <v>-1.6639029999999999</v>
      </c>
      <c r="M41" s="49">
        <f t="shared" si="0"/>
        <v>2.3002623748892281E-2</v>
      </c>
      <c r="N41" s="49">
        <f t="shared" si="1"/>
        <v>-3.9336686491689976E-3</v>
      </c>
      <c r="O41" s="54"/>
      <c r="P41" s="55" t="s">
        <v>89</v>
      </c>
      <c r="Q41" s="58" t="s">
        <v>90</v>
      </c>
      <c r="R41" s="91">
        <f>[5]!s_pq_pctchange(P41,$Q$18,$Q$19)</f>
        <v>-2.0680176931886729</v>
      </c>
    </row>
    <row r="42" spans="1:18">
      <c r="H42" s="95">
        <v>41579</v>
      </c>
      <c r="I42" s="103">
        <v>2384.96</v>
      </c>
      <c r="J42" s="103">
        <v>5553.5380999999998</v>
      </c>
      <c r="K42" s="103">
        <v>0.473603</v>
      </c>
      <c r="L42" s="103">
        <v>0.33327899999999999</v>
      </c>
      <c r="M42" s="49">
        <f t="shared" si="0"/>
        <v>2.7847595011774029E-2</v>
      </c>
      <c r="N42" s="49">
        <f t="shared" si="1"/>
        <v>-6.1398788903987978E-4</v>
      </c>
      <c r="O42" s="54"/>
      <c r="P42" s="55" t="s">
        <v>81</v>
      </c>
      <c r="Q42" s="58" t="s">
        <v>82</v>
      </c>
      <c r="R42" s="91">
        <f>[5]!s_pq_pctchange(P42,$Q$18,$Q$19)</f>
        <v>-2.1991003828506162</v>
      </c>
    </row>
    <row r="43" spans="1:18">
      <c r="A43" s="53" t="s">
        <v>29</v>
      </c>
      <c r="H43" s="95">
        <v>41582</v>
      </c>
      <c r="I43" s="103">
        <v>2380.4540000000002</v>
      </c>
      <c r="J43" s="103">
        <v>5519.5877</v>
      </c>
      <c r="K43" s="103">
        <v>-0.18893399999999999</v>
      </c>
      <c r="L43" s="103">
        <v>-0.61132900000000001</v>
      </c>
      <c r="M43" s="49">
        <f t="shared" si="0"/>
        <v>2.5905641577283367E-2</v>
      </c>
      <c r="N43" s="49">
        <f t="shared" si="1"/>
        <v>-6.7235263948748347E-3</v>
      </c>
      <c r="O43" s="54"/>
      <c r="P43" s="55" t="s">
        <v>72</v>
      </c>
      <c r="Q43" s="58" t="s">
        <v>73</v>
      </c>
      <c r="R43" s="91">
        <f>[5]!s_pq_pctchange(P43,$Q$18,$Q$19)</f>
        <v>-0.95546841611917621</v>
      </c>
    </row>
    <row r="44" spans="1:18">
      <c r="H44" s="95">
        <v>41583</v>
      </c>
      <c r="I44" s="103">
        <v>2383.7689999999998</v>
      </c>
      <c r="J44" s="103">
        <v>5540.3759</v>
      </c>
      <c r="K44" s="103">
        <v>0.13925899999999999</v>
      </c>
      <c r="L44" s="103">
        <v>0.37662600000000002</v>
      </c>
      <c r="M44" s="49">
        <f t="shared" si="0"/>
        <v>2.7334309050726757E-2</v>
      </c>
      <c r="N44" s="49">
        <f t="shared" si="1"/>
        <v>-2.9825893700681227E-3</v>
      </c>
      <c r="O44" s="54"/>
      <c r="P44" s="55" t="s">
        <v>115</v>
      </c>
      <c r="Q44" s="58" t="s">
        <v>96</v>
      </c>
      <c r="R44" s="91">
        <f>[5]!s_pq_pctchange(P44,$Q$18,$Q$19)</f>
        <v>-1.6825612957294456</v>
      </c>
    </row>
    <row r="45" spans="1:18">
      <c r="H45" s="95">
        <v>41584</v>
      </c>
      <c r="I45" s="103">
        <v>2353.5680000000002</v>
      </c>
      <c r="J45" s="103">
        <v>5464.8157000000001</v>
      </c>
      <c r="K45" s="103">
        <v>-1.2669429999999999</v>
      </c>
      <c r="L45" s="103">
        <v>-1.36381</v>
      </c>
      <c r="M45" s="49">
        <f t="shared" si="0"/>
        <v>1.4318566557372625E-2</v>
      </c>
      <c r="N45" s="49">
        <f t="shared" si="1"/>
        <v>-1.6580012416883338E-2</v>
      </c>
      <c r="O45" s="54"/>
      <c r="P45" s="55" t="s">
        <v>103</v>
      </c>
      <c r="Q45" s="58" t="s">
        <v>104</v>
      </c>
      <c r="R45" s="91">
        <f>[5]!s_pq_pctchange(P45,$Q$18,$Q$19)</f>
        <v>-2.1806380815607818</v>
      </c>
    </row>
    <row r="46" spans="1:18">
      <c r="H46" s="95">
        <v>41585</v>
      </c>
      <c r="I46" s="103">
        <v>2340.5520000000001</v>
      </c>
      <c r="J46" s="103">
        <v>5368.5895</v>
      </c>
      <c r="K46" s="103">
        <v>-0.553033</v>
      </c>
      <c r="L46" s="103">
        <v>-1.760832</v>
      </c>
      <c r="M46" s="49">
        <f t="shared" si="0"/>
        <v>8.709053485172813E-3</v>
      </c>
      <c r="N46" s="49">
        <f t="shared" si="1"/>
        <v>-3.3896382008115955E-2</v>
      </c>
      <c r="O46" s="54"/>
      <c r="P46" s="55" t="s">
        <v>100</v>
      </c>
      <c r="Q46" s="58" t="s">
        <v>101</v>
      </c>
      <c r="R46" s="91">
        <f>[5]!s_pq_pctchange(P46,$Q$18,$Q$19)</f>
        <v>-0.62475824307455241</v>
      </c>
    </row>
    <row r="47" spans="1:18">
      <c r="H47" s="95">
        <v>41586</v>
      </c>
      <c r="I47" s="103">
        <v>2307.9450000000002</v>
      </c>
      <c r="J47" s="103">
        <v>5292.5973000000004</v>
      </c>
      <c r="K47" s="103">
        <v>-1.393133</v>
      </c>
      <c r="L47" s="103">
        <v>-1.415497</v>
      </c>
      <c r="M47" s="49">
        <f t="shared" si="0"/>
        <v>-5.3436042242012149E-3</v>
      </c>
      <c r="N47" s="49">
        <f t="shared" si="1"/>
        <v>-4.7571545542068883E-2</v>
      </c>
      <c r="O47" s="54"/>
      <c r="P47" s="55" t="s">
        <v>110</v>
      </c>
      <c r="Q47" s="58" t="s">
        <v>78</v>
      </c>
      <c r="R47" s="91">
        <f>[5]!s_pq_pctchange(P47,$Q$18,$Q$19)</f>
        <v>0.51484218536823612</v>
      </c>
    </row>
    <row r="48" spans="1:18">
      <c r="H48" s="95">
        <v>41589</v>
      </c>
      <c r="I48" s="103">
        <v>2315.8890000000001</v>
      </c>
      <c r="J48" s="103">
        <v>5421.2163</v>
      </c>
      <c r="K48" s="103">
        <v>0.34420200000000001</v>
      </c>
      <c r="L48" s="103">
        <v>2.4301680000000001</v>
      </c>
      <c r="M48" s="49">
        <f t="shared" si="0"/>
        <v>-1.9199739348992884E-3</v>
      </c>
      <c r="N48" s="49">
        <f t="shared" si="1"/>
        <v>-2.4425935090292339E-2</v>
      </c>
      <c r="O48" s="54"/>
      <c r="P48" s="55" t="s">
        <v>76</v>
      </c>
      <c r="Q48" s="58" t="s">
        <v>77</v>
      </c>
      <c r="R48" s="91">
        <f>[5]!s_pq_pctchange(P48,$Q$18,$Q$19)</f>
        <v>-1.6190909182726254</v>
      </c>
    </row>
    <row r="49" spans="8:18">
      <c r="H49" s="95">
        <v>41590</v>
      </c>
      <c r="I49" s="103">
        <v>2340</v>
      </c>
      <c r="J49" s="103">
        <v>5507.1736000000001</v>
      </c>
      <c r="K49" s="103">
        <v>1.041112</v>
      </c>
      <c r="L49" s="103">
        <v>1.585572</v>
      </c>
      <c r="M49" s="49">
        <f t="shared" si="0"/>
        <v>8.4711577248890446E-3</v>
      </c>
      <c r="N49" s="49">
        <f t="shared" si="1"/>
        <v>-8.9575036665796581E-3</v>
      </c>
      <c r="O49" s="54"/>
      <c r="P49" s="55" t="s">
        <v>98</v>
      </c>
      <c r="Q49" s="58" t="s">
        <v>99</v>
      </c>
      <c r="R49" s="91">
        <f>[5]!s_pq_pctchange(P49,$Q$18,$Q$19)</f>
        <v>-2.3657062036801402</v>
      </c>
    </row>
    <row r="50" spans="8:18">
      <c r="H50" s="95">
        <v>41591</v>
      </c>
      <c r="I50" s="103">
        <v>2288.116</v>
      </c>
      <c r="J50" s="103">
        <v>5413.2587999999996</v>
      </c>
      <c r="K50" s="103">
        <v>-2.2172649999999998</v>
      </c>
      <c r="L50" s="103">
        <v>-1.7053179999999999</v>
      </c>
      <c r="M50" s="49">
        <f t="shared" si="0"/>
        <v>-1.3889319859469174E-2</v>
      </c>
      <c r="N50" s="49">
        <f t="shared" si="1"/>
        <v>-2.5857925660659253E-2</v>
      </c>
      <c r="O50" s="54"/>
      <c r="P50" s="55" t="s">
        <v>105</v>
      </c>
      <c r="Q50" s="58" t="s">
        <v>61</v>
      </c>
      <c r="R50" s="91">
        <f>[5]!s_pq_pctchange(P50,$Q$18,$Q$19)</f>
        <v>1.3715642086534974</v>
      </c>
    </row>
    <row r="51" spans="8:18">
      <c r="H51" s="95">
        <v>41592</v>
      </c>
      <c r="I51" s="103">
        <v>2304.5010000000002</v>
      </c>
      <c r="J51" s="103">
        <v>5504.8760000000002</v>
      </c>
      <c r="K51" s="103">
        <v>0.71609100000000003</v>
      </c>
      <c r="L51" s="103">
        <v>1.6924589999999999</v>
      </c>
      <c r="M51" s="49">
        <f t="shared" si="0"/>
        <v>-6.8278669024937066E-3</v>
      </c>
      <c r="N51" s="49">
        <f t="shared" si="1"/>
        <v>-9.3709678870602664E-3</v>
      </c>
      <c r="O51" s="54"/>
      <c r="P51" s="55" t="s">
        <v>112</v>
      </c>
      <c r="Q51" s="58" t="s">
        <v>80</v>
      </c>
      <c r="R51" s="91">
        <f>[5]!s_pq_pctchange(P51,$Q$18,$Q$19)</f>
        <v>-2.2543109341751966</v>
      </c>
    </row>
    <row r="52" spans="8:18">
      <c r="H52" s="95">
        <v>41593</v>
      </c>
      <c r="I52" s="103">
        <v>2350.7339999999999</v>
      </c>
      <c r="J52" s="103">
        <v>5560.6184000000003</v>
      </c>
      <c r="K52" s="103">
        <v>2.0062039999999999</v>
      </c>
      <c r="L52" s="103">
        <v>1.0125999999999999</v>
      </c>
      <c r="M52" s="49">
        <f t="shared" si="0"/>
        <v>1.3097195933016836E-2</v>
      </c>
      <c r="N52" s="49">
        <f t="shared" si="1"/>
        <v>6.6014630327804191E-4</v>
      </c>
      <c r="O52" s="54"/>
      <c r="P52" s="54"/>
      <c r="R52" s="130">
        <f>SUM(R23:R51)</f>
        <v>-48.428971190141915</v>
      </c>
    </row>
    <row r="53" spans="8:18">
      <c r="H53" s="95">
        <v>41596</v>
      </c>
      <c r="I53" s="103">
        <v>2428.9029999999998</v>
      </c>
      <c r="J53" s="103">
        <v>5620.5567000000001</v>
      </c>
      <c r="K53" s="103">
        <v>3.3253020000000002</v>
      </c>
      <c r="L53" s="103">
        <v>1.0779069999999999</v>
      </c>
      <c r="M53" s="49">
        <f t="shared" si="0"/>
        <v>4.678573521857099E-2</v>
      </c>
      <c r="N53" s="49">
        <f t="shared" si="1"/>
        <v>1.1446332970424411E-2</v>
      </c>
      <c r="O53" s="54"/>
      <c r="P53" s="54"/>
    </row>
    <row r="54" spans="8:18">
      <c r="H54" s="95">
        <v>41597</v>
      </c>
      <c r="I54" s="103">
        <v>2412.163</v>
      </c>
      <c r="J54" s="103">
        <v>5607.1268</v>
      </c>
      <c r="K54" s="103">
        <v>-0.68920000000000003</v>
      </c>
      <c r="L54" s="103">
        <v>-0.23894299999999999</v>
      </c>
      <c r="M54" s="49">
        <f t="shared" si="0"/>
        <v>3.9571287705616021E-2</v>
      </c>
      <c r="N54" s="49">
        <f t="shared" si="1"/>
        <v>9.0295575810472872E-3</v>
      </c>
      <c r="O54" s="54"/>
      <c r="P54" s="54"/>
    </row>
    <row r="55" spans="8:18">
      <c r="H55" s="95">
        <v>41598</v>
      </c>
      <c r="I55" s="103">
        <v>2424.85</v>
      </c>
      <c r="J55" s="103">
        <v>5631.7712000000001</v>
      </c>
      <c r="K55" s="103">
        <v>0.52595899999999995</v>
      </c>
      <c r="L55" s="103">
        <v>0.43951899999999999</v>
      </c>
      <c r="M55" s="49">
        <f t="shared" si="0"/>
        <v>4.5039011456921907E-2</v>
      </c>
      <c r="N55" s="49">
        <f t="shared" si="1"/>
        <v>1.3464436426457116E-2</v>
      </c>
      <c r="O55" s="54"/>
      <c r="P55" s="54"/>
    </row>
    <row r="56" spans="8:18">
      <c r="H56" s="95">
        <v>41599</v>
      </c>
      <c r="I56" s="103">
        <v>2409.989</v>
      </c>
      <c r="J56" s="103">
        <v>5611.3932000000004</v>
      </c>
      <c r="K56" s="103">
        <v>-0.61286300000000005</v>
      </c>
      <c r="L56" s="103">
        <v>-0.36183999999999999</v>
      </c>
      <c r="M56" s="49">
        <f t="shared" si="0"/>
        <v>3.8634357664208308E-2</v>
      </c>
      <c r="N56" s="49">
        <f t="shared" si="1"/>
        <v>9.7973168734648564E-3</v>
      </c>
      <c r="O56" s="54"/>
      <c r="P56" s="54"/>
    </row>
    <row r="57" spans="8:18">
      <c r="H57" s="95">
        <v>41600</v>
      </c>
      <c r="I57" s="103">
        <v>2397.962</v>
      </c>
      <c r="J57" s="103">
        <v>5573.6073999999999</v>
      </c>
      <c r="K57" s="103">
        <v>-0.49904799999999999</v>
      </c>
      <c r="L57" s="103">
        <v>-0.67337599999999997</v>
      </c>
      <c r="M57" s="49">
        <f t="shared" si="0"/>
        <v>3.3451074495850497E-2</v>
      </c>
      <c r="N57" s="49">
        <f t="shared" si="1"/>
        <v>2.9975796075185634E-3</v>
      </c>
      <c r="O57" s="54"/>
      <c r="P57" s="54"/>
    </row>
    <row r="58" spans="8:18">
      <c r="H58" s="95">
        <v>41603</v>
      </c>
      <c r="I58" s="103">
        <v>2388.6289999999999</v>
      </c>
      <c r="J58" s="103">
        <v>5589.5437000000002</v>
      </c>
      <c r="K58" s="103">
        <v>-0.389206</v>
      </c>
      <c r="L58" s="103">
        <v>0.28592400000000001</v>
      </c>
      <c r="M58" s="49">
        <f t="shared" si="0"/>
        <v>2.9428826070617031E-2</v>
      </c>
      <c r="N58" s="49">
        <f t="shared" si="1"/>
        <v>5.8653937861596894E-3</v>
      </c>
      <c r="O58" s="54"/>
      <c r="P58" s="54"/>
    </row>
    <row r="59" spans="8:18">
      <c r="H59" s="95">
        <v>41604</v>
      </c>
      <c r="I59" s="103">
        <v>2387.4160000000002</v>
      </c>
      <c r="J59" s="103">
        <v>5611.7790999999997</v>
      </c>
      <c r="K59" s="103">
        <v>-5.0782000000000001E-2</v>
      </c>
      <c r="L59" s="103">
        <v>0.39780300000000002</v>
      </c>
      <c r="M59" s="49">
        <f t="shared" si="0"/>
        <v>2.8906058756805075E-2</v>
      </c>
      <c r="N59" s="49">
        <f t="shared" si="1"/>
        <v>9.8667614428777917E-3</v>
      </c>
      <c r="O59" s="54"/>
      <c r="P59" s="54"/>
    </row>
    <row r="60" spans="8:18">
      <c r="H60" s="95">
        <v>41605</v>
      </c>
      <c r="I60" s="103">
        <v>2414.4810000000002</v>
      </c>
      <c r="J60" s="103">
        <v>5652.8665000000001</v>
      </c>
      <c r="K60" s="103">
        <v>1.1336520000000001</v>
      </c>
      <c r="L60" s="103">
        <v>0.73216400000000004</v>
      </c>
      <c r="M60" s="49">
        <f t="shared" si="0"/>
        <v>4.0570277510576069E-2</v>
      </c>
      <c r="N60" s="49">
        <f t="shared" si="1"/>
        <v>1.7260637579967542E-2</v>
      </c>
      <c r="O60" s="54"/>
      <c r="P60" s="54"/>
    </row>
    <row r="61" spans="8:18">
      <c r="H61" s="95">
        <v>41606</v>
      </c>
      <c r="I61" s="103">
        <v>2439.5300000000002</v>
      </c>
      <c r="J61" s="103">
        <v>5708.0808999999999</v>
      </c>
      <c r="K61" s="103">
        <v>1.0374490000000001</v>
      </c>
      <c r="L61" s="103">
        <v>0.97675000000000001</v>
      </c>
      <c r="M61" s="49">
        <f t="shared" si="0"/>
        <v>5.1365659574614808E-2</v>
      </c>
      <c r="N61" s="49">
        <f t="shared" si="1"/>
        <v>2.7196735619359647E-2</v>
      </c>
      <c r="O61" s="54"/>
      <c r="P61" s="54"/>
    </row>
    <row r="62" spans="8:18">
      <c r="H62" s="95">
        <v>41607</v>
      </c>
      <c r="I62" s="103">
        <v>2438.944</v>
      </c>
      <c r="J62" s="103">
        <v>5774.3321999999998</v>
      </c>
      <c r="K62" s="103">
        <v>-2.4021000000000001E-2</v>
      </c>
      <c r="L62" s="103">
        <v>1.160658</v>
      </c>
      <c r="M62" s="49">
        <f t="shared" si="0"/>
        <v>5.1113110814603235E-2</v>
      </c>
      <c r="N62" s="49">
        <f t="shared" si="1"/>
        <v>3.911897713673862E-2</v>
      </c>
      <c r="O62" s="54"/>
      <c r="P62" s="54"/>
    </row>
    <row r="63" spans="8:18">
      <c r="H63" s="95">
        <v>41610</v>
      </c>
      <c r="I63" s="103">
        <v>2418.788</v>
      </c>
      <c r="J63" s="103">
        <v>5524.8162000000002</v>
      </c>
      <c r="K63" s="103">
        <v>-0.82642300000000002</v>
      </c>
      <c r="L63" s="103">
        <v>-4.321123</v>
      </c>
      <c r="M63" s="49">
        <f t="shared" si="0"/>
        <v>4.2426467799602019E-2</v>
      </c>
      <c r="N63" s="49">
        <f t="shared" si="1"/>
        <v>-5.7826325592276184E-3</v>
      </c>
      <c r="O63" s="54"/>
      <c r="P63" s="54"/>
    </row>
    <row r="64" spans="8:18">
      <c r="H64" s="95">
        <v>41611</v>
      </c>
      <c r="I64" s="103">
        <v>2442.7840000000001</v>
      </c>
      <c r="J64" s="103">
        <v>5639.3207000000002</v>
      </c>
      <c r="K64" s="103">
        <v>0.99206700000000003</v>
      </c>
      <c r="L64" s="103">
        <v>2.072549</v>
      </c>
      <c r="M64" s="49">
        <f t="shared" si="0"/>
        <v>5.2768037842664706E-2</v>
      </c>
      <c r="N64" s="49">
        <f t="shared" si="1"/>
        <v>1.4823005425638192E-2</v>
      </c>
      <c r="O64" s="54"/>
      <c r="P64" s="54"/>
    </row>
    <row r="65" spans="8:16">
      <c r="H65" s="95">
        <v>41612</v>
      </c>
      <c r="I65" s="103">
        <v>2475.1350000000002</v>
      </c>
      <c r="J65" s="103">
        <v>5706.1691000000001</v>
      </c>
      <c r="K65" s="103">
        <v>1.3243499999999999</v>
      </c>
      <c r="L65" s="103">
        <v>1.185398</v>
      </c>
      <c r="M65" s="49">
        <f t="shared" si="0"/>
        <v>6.6710367083501421E-2</v>
      </c>
      <c r="N65" s="49">
        <f t="shared" si="1"/>
        <v>2.6852697972808981E-2</v>
      </c>
      <c r="O65" s="54"/>
      <c r="P65" s="54"/>
    </row>
    <row r="66" spans="8:16">
      <c r="H66" s="95">
        <v>41613</v>
      </c>
      <c r="I66" s="103">
        <v>2468.1970000000001</v>
      </c>
      <c r="J66" s="103">
        <v>5695.4938000000002</v>
      </c>
      <c r="K66" s="103">
        <v>-0.280308</v>
      </c>
      <c r="L66" s="103">
        <v>-0.187083</v>
      </c>
      <c r="M66" s="49">
        <f t="shared" si="0"/>
        <v>6.3720293197905065E-2</v>
      </c>
      <c r="N66" s="49">
        <f t="shared" si="1"/>
        <v>2.4931626161833531E-2</v>
      </c>
      <c r="O66" s="54"/>
      <c r="P66" s="54"/>
    </row>
    <row r="67" spans="8:16">
      <c r="H67" s="95">
        <v>41614</v>
      </c>
      <c r="I67" s="103">
        <v>2452.2869999999998</v>
      </c>
      <c r="J67" s="103">
        <v>5680.0304999999998</v>
      </c>
      <c r="K67" s="103">
        <v>-0.64459999999999995</v>
      </c>
      <c r="L67" s="103">
        <v>-0.27150099999999999</v>
      </c>
      <c r="M67" s="49">
        <f t="shared" si="0"/>
        <v>5.6863551266536305E-2</v>
      </c>
      <c r="N67" s="49">
        <f t="shared" si="1"/>
        <v>2.214893061841483E-2</v>
      </c>
      <c r="O67" s="54"/>
      <c r="P67" s="54"/>
    </row>
    <row r="68" spans="8:16">
      <c r="H68" s="95">
        <v>41617</v>
      </c>
      <c r="I68" s="103">
        <v>2450.8719999999998</v>
      </c>
      <c r="J68" s="103">
        <v>5705.4655000000002</v>
      </c>
      <c r="K68" s="103">
        <v>-5.7701000000000002E-2</v>
      </c>
      <c r="L68" s="103">
        <v>0.447797</v>
      </c>
      <c r="M68" s="49">
        <f t="shared" si="0"/>
        <v>5.6253727895518857E-2</v>
      </c>
      <c r="N68" s="49">
        <f t="shared" si="1"/>
        <v>2.6726081753480013E-2</v>
      </c>
      <c r="O68" s="54"/>
      <c r="P68" s="54"/>
    </row>
    <row r="69" spans="8:16">
      <c r="H69" s="95">
        <v>41618</v>
      </c>
      <c r="I69" s="103">
        <v>2453.3220000000001</v>
      </c>
      <c r="J69" s="103">
        <v>5663.6508000000003</v>
      </c>
      <c r="K69" s="103">
        <v>9.9963999999999997E-2</v>
      </c>
      <c r="L69" s="103">
        <v>-0.73288799999999998</v>
      </c>
      <c r="M69" s="49">
        <f t="shared" si="0"/>
        <v>5.7309605817068565E-2</v>
      </c>
      <c r="N69" s="49">
        <f t="shared" si="1"/>
        <v>1.9201324467558845E-2</v>
      </c>
      <c r="O69" s="54"/>
      <c r="P69" s="54"/>
    </row>
    <row r="70" spans="8:16">
      <c r="H70" s="95">
        <v>41619</v>
      </c>
      <c r="I70" s="103">
        <v>2412.7629999999999</v>
      </c>
      <c r="J70" s="103">
        <v>5613.4948999999997</v>
      </c>
      <c r="K70" s="103">
        <v>-1.6532279999999999</v>
      </c>
      <c r="L70" s="103">
        <v>-0.885575</v>
      </c>
      <c r="M70" s="49">
        <f t="shared" ref="M70:M133" si="2">I70/$I$5-1</f>
        <v>3.9829870053750493E-2</v>
      </c>
      <c r="N70" s="49">
        <f t="shared" ref="N70:N133" si="3">J70/$J$5-1</f>
        <v>1.017552794248644E-2</v>
      </c>
      <c r="O70" s="54"/>
      <c r="P70" s="54"/>
    </row>
    <row r="71" spans="8:16">
      <c r="H71" s="95">
        <v>41620</v>
      </c>
      <c r="I71" s="103">
        <v>2410.0149999999999</v>
      </c>
      <c r="J71" s="103">
        <v>5662.5016999999998</v>
      </c>
      <c r="K71" s="103">
        <v>-0.113894</v>
      </c>
      <c r="L71" s="103">
        <v>0.87301799999999996</v>
      </c>
      <c r="M71" s="49">
        <f t="shared" si="2"/>
        <v>3.8645562899294106E-2</v>
      </c>
      <c r="N71" s="49">
        <f t="shared" si="3"/>
        <v>1.8994538370868952E-2</v>
      </c>
      <c r="O71" s="54"/>
      <c r="P71" s="54"/>
    </row>
    <row r="72" spans="8:16">
      <c r="H72" s="95">
        <v>41621</v>
      </c>
      <c r="I72" s="103">
        <v>2406.6390000000001</v>
      </c>
      <c r="J72" s="103">
        <v>5687.4529000000002</v>
      </c>
      <c r="K72" s="103">
        <v>-0.14008200000000001</v>
      </c>
      <c r="L72" s="103">
        <v>0.440639</v>
      </c>
      <c r="M72" s="49">
        <f t="shared" si="2"/>
        <v>3.7190606220457001E-2</v>
      </c>
      <c r="N72" s="49">
        <f t="shared" si="3"/>
        <v>2.3484627358533183E-2</v>
      </c>
      <c r="O72" s="54"/>
      <c r="P72" s="54"/>
    </row>
    <row r="73" spans="8:16">
      <c r="H73" s="95">
        <v>41624</v>
      </c>
      <c r="I73" s="103">
        <v>2367.9229999999998</v>
      </c>
      <c r="J73" s="103">
        <v>5602.9089000000004</v>
      </c>
      <c r="K73" s="103">
        <v>-1.608717</v>
      </c>
      <c r="L73" s="103">
        <v>-1.4864999999999999</v>
      </c>
      <c r="M73" s="49">
        <f t="shared" si="2"/>
        <v>2.0505149236492493E-2</v>
      </c>
      <c r="N73" s="49">
        <f t="shared" si="3"/>
        <v>8.2705260979494266E-3</v>
      </c>
      <c r="O73" s="54"/>
      <c r="P73" s="54"/>
    </row>
    <row r="74" spans="8:16">
      <c r="H74" s="95">
        <v>41625</v>
      </c>
      <c r="I74" s="103">
        <v>2356.3760000000002</v>
      </c>
      <c r="J74" s="103">
        <v>5636.8029999999999</v>
      </c>
      <c r="K74" s="103">
        <v>-0.48764299999999999</v>
      </c>
      <c r="L74" s="103">
        <v>0.60493799999999998</v>
      </c>
      <c r="M74" s="49">
        <f t="shared" si="2"/>
        <v>1.5528731946642393E-2</v>
      </c>
      <c r="N74" s="49">
        <f t="shared" si="3"/>
        <v>1.4369933146780145E-2</v>
      </c>
      <c r="O74" s="54"/>
      <c r="P74" s="54"/>
    </row>
    <row r="75" spans="8:16">
      <c r="H75" s="95">
        <v>41626</v>
      </c>
      <c r="I75" s="103">
        <v>2357.2260000000001</v>
      </c>
      <c r="J75" s="103">
        <v>5670.5479999999998</v>
      </c>
      <c r="K75" s="103">
        <v>3.6072E-2</v>
      </c>
      <c r="L75" s="103">
        <v>0.59865500000000005</v>
      </c>
      <c r="M75" s="49">
        <f t="shared" si="2"/>
        <v>1.5895056939833063E-2</v>
      </c>
      <c r="N75" s="49">
        <f t="shared" si="3"/>
        <v>2.0442508930258452E-2</v>
      </c>
      <c r="O75" s="54"/>
      <c r="P75" s="54"/>
    </row>
    <row r="76" spans="8:16">
      <c r="H76" s="95">
        <v>41627</v>
      </c>
      <c r="I76" s="103">
        <v>2332.41</v>
      </c>
      <c r="J76" s="103">
        <v>5627.4085999999998</v>
      </c>
      <c r="K76" s="103">
        <v>-1.0527629999999999</v>
      </c>
      <c r="L76" s="103">
        <v>-0.76076200000000005</v>
      </c>
      <c r="M76" s="49">
        <f t="shared" si="2"/>
        <v>5.2000910209863971E-3</v>
      </c>
      <c r="N76" s="49">
        <f t="shared" si="3"/>
        <v>1.2679365479264737E-2</v>
      </c>
      <c r="O76" s="54"/>
      <c r="P76" s="54"/>
    </row>
    <row r="77" spans="8:16">
      <c r="H77" s="95">
        <v>41628</v>
      </c>
      <c r="I77" s="103">
        <v>2278.136</v>
      </c>
      <c r="J77" s="103">
        <v>5596.6125000000002</v>
      </c>
      <c r="K77" s="103">
        <v>-2.3269489999999999</v>
      </c>
      <c r="L77" s="103">
        <v>-0.54725199999999996</v>
      </c>
      <c r="M77" s="49">
        <f t="shared" si="2"/>
        <v>-1.8190406250107816E-2</v>
      </c>
      <c r="N77" s="49">
        <f t="shared" si="3"/>
        <v>7.1374584979171374E-3</v>
      </c>
      <c r="O77" s="54"/>
      <c r="P77" s="54"/>
    </row>
    <row r="78" spans="8:16">
      <c r="H78" s="95">
        <v>41631</v>
      </c>
      <c r="I78" s="103">
        <v>2284.6019999999999</v>
      </c>
      <c r="J78" s="103">
        <v>5754.6185999999998</v>
      </c>
      <c r="K78" s="103">
        <v>0.283829</v>
      </c>
      <c r="L78" s="103">
        <v>2.823245</v>
      </c>
      <c r="M78" s="49">
        <f t="shared" si="2"/>
        <v>-1.5403750478377387E-2</v>
      </c>
      <c r="N78" s="49">
        <f t="shared" si="3"/>
        <v>3.5571419573686924E-2</v>
      </c>
      <c r="O78" s="54"/>
      <c r="P78" s="54"/>
    </row>
    <row r="79" spans="8:16">
      <c r="H79" s="95">
        <v>41632</v>
      </c>
      <c r="I79" s="103">
        <v>2288.248</v>
      </c>
      <c r="J79" s="103">
        <v>5734.4072999999999</v>
      </c>
      <c r="K79" s="103">
        <v>0.15959000000000001</v>
      </c>
      <c r="L79" s="103">
        <v>-0.351219</v>
      </c>
      <c r="M79" s="49">
        <f t="shared" si="2"/>
        <v>-1.3832431742879514E-2</v>
      </c>
      <c r="N79" s="49">
        <f t="shared" si="3"/>
        <v>3.193429849107865E-2</v>
      </c>
      <c r="O79" s="54"/>
      <c r="P79" s="54"/>
    </row>
    <row r="80" spans="8:16">
      <c r="H80" s="95">
        <v>41633</v>
      </c>
      <c r="I80" s="103">
        <v>2305.11</v>
      </c>
      <c r="J80" s="103">
        <v>5757.9732999999997</v>
      </c>
      <c r="K80" s="103">
        <v>0.736896</v>
      </c>
      <c r="L80" s="103">
        <v>0.41095799999999999</v>
      </c>
      <c r="M80" s="49">
        <f t="shared" si="2"/>
        <v>-6.5654058191371156E-3</v>
      </c>
      <c r="N80" s="49">
        <f t="shared" si="3"/>
        <v>3.6175114046374413E-2</v>
      </c>
      <c r="O80" s="54"/>
      <c r="P80" s="54"/>
    </row>
    <row r="81" spans="1:16">
      <c r="H81" s="95">
        <v>41634</v>
      </c>
      <c r="I81" s="103">
        <v>2265.3339999999998</v>
      </c>
      <c r="J81" s="103">
        <v>5709.7776000000003</v>
      </c>
      <c r="K81" s="103">
        <v>-1.7255579999999999</v>
      </c>
      <c r="L81" s="103">
        <v>-0.83702500000000002</v>
      </c>
      <c r="M81" s="49">
        <f t="shared" si="2"/>
        <v>-2.3707691618139459E-2</v>
      </c>
      <c r="N81" s="49">
        <f t="shared" si="3"/>
        <v>2.7502064981689722E-2</v>
      </c>
      <c r="O81" s="54"/>
      <c r="P81" s="54"/>
    </row>
    <row r="82" spans="1:16">
      <c r="A82" s="87" t="s">
        <v>31</v>
      </c>
      <c r="H82" s="95">
        <v>41635</v>
      </c>
      <c r="I82" s="103">
        <v>2303.4780000000001</v>
      </c>
      <c r="J82" s="103">
        <v>5761.7932000000001</v>
      </c>
      <c r="K82" s="103">
        <v>1.6838139999999999</v>
      </c>
      <c r="L82" s="103">
        <v>0.91099200000000002</v>
      </c>
      <c r="M82" s="49">
        <f t="shared" si="2"/>
        <v>-7.2687498060631794E-3</v>
      </c>
      <c r="N82" s="49">
        <f t="shared" si="3"/>
        <v>3.6862523506599798E-2</v>
      </c>
      <c r="O82" s="54"/>
      <c r="P82" s="54"/>
    </row>
    <row r="83" spans="1:16">
      <c r="H83" s="95">
        <v>41638</v>
      </c>
      <c r="I83" s="103">
        <v>2299.4580000000001</v>
      </c>
      <c r="J83" s="103">
        <v>5767.9749000000002</v>
      </c>
      <c r="K83" s="103">
        <v>-0.17451900000000001</v>
      </c>
      <c r="L83" s="103">
        <v>0.10728799999999999</v>
      </c>
      <c r="M83" s="49">
        <f t="shared" si="2"/>
        <v>-9.0012515385649028E-3</v>
      </c>
      <c r="N83" s="49">
        <f t="shared" si="3"/>
        <v>3.7974950287477993E-2</v>
      </c>
      <c r="O83" s="54"/>
      <c r="P83" s="54"/>
    </row>
    <row r="84" spans="1:16">
      <c r="H84" s="95">
        <v>41639</v>
      </c>
      <c r="I84" s="103">
        <v>2330.0259999999998</v>
      </c>
      <c r="J84" s="103">
        <v>5813.2374</v>
      </c>
      <c r="K84" s="103">
        <v>1.3293569999999999</v>
      </c>
      <c r="L84" s="103">
        <v>0.784721</v>
      </c>
      <c r="M84" s="49">
        <f t="shared" si="2"/>
        <v>4.1726571577316296E-3</v>
      </c>
      <c r="N84" s="49">
        <f t="shared" si="3"/>
        <v>4.6120155840883914E-2</v>
      </c>
      <c r="O84" s="54"/>
      <c r="P84" s="54"/>
    </row>
    <row r="85" spans="1:16">
      <c r="H85" s="95">
        <v>41641</v>
      </c>
      <c r="I85" s="103">
        <v>2321.9780000000001</v>
      </c>
      <c r="J85" s="103">
        <v>5916.2241000000004</v>
      </c>
      <c r="K85" s="103">
        <v>-0.34540399999999999</v>
      </c>
      <c r="L85" s="103">
        <v>1.7715890000000001</v>
      </c>
      <c r="M85" s="49">
        <f t="shared" si="2"/>
        <v>7.0420592808662086E-4</v>
      </c>
      <c r="N85" s="49">
        <f t="shared" si="3"/>
        <v>6.4653110069372577E-2</v>
      </c>
      <c r="O85" s="54"/>
      <c r="P85" s="54"/>
    </row>
    <row r="86" spans="1:16">
      <c r="H86" s="95">
        <v>41642</v>
      </c>
      <c r="I86" s="103">
        <v>2290.779</v>
      </c>
      <c r="J86" s="103">
        <v>5884.6707999999999</v>
      </c>
      <c r="K86" s="103">
        <v>-1.343639</v>
      </c>
      <c r="L86" s="103">
        <v>-0.533335</v>
      </c>
      <c r="M86" s="49">
        <f t="shared" si="2"/>
        <v>-1.2741645204331742E-2</v>
      </c>
      <c r="N86" s="49">
        <f t="shared" si="3"/>
        <v>5.8974941289736238E-2</v>
      </c>
      <c r="O86" s="54"/>
      <c r="P86" s="54"/>
    </row>
    <row r="87" spans="1:16">
      <c r="H87" s="95">
        <v>41645</v>
      </c>
      <c r="I87" s="103">
        <v>2238.6370000000002</v>
      </c>
      <c r="J87" s="103">
        <v>5751.1790000000001</v>
      </c>
      <c r="K87" s="103">
        <v>-2.2761689999999999</v>
      </c>
      <c r="L87" s="103">
        <v>-2.2684669999999998</v>
      </c>
      <c r="M87" s="49">
        <f t="shared" si="2"/>
        <v>-3.5213313198387719E-2</v>
      </c>
      <c r="N87" s="49">
        <f t="shared" si="3"/>
        <v>3.4952446935819115E-2</v>
      </c>
      <c r="O87" s="54"/>
      <c r="P87" s="54"/>
    </row>
    <row r="88" spans="1:16">
      <c r="H88" s="95">
        <v>41646</v>
      </c>
      <c r="I88" s="103">
        <v>2238.0010000000002</v>
      </c>
      <c r="J88" s="103">
        <v>5812.7165000000005</v>
      </c>
      <c r="K88" s="103">
        <v>-2.8410000000000001E-2</v>
      </c>
      <c r="L88" s="103">
        <v>1.069998</v>
      </c>
      <c r="M88" s="49">
        <f t="shared" si="2"/>
        <v>-3.5487410487410442E-2</v>
      </c>
      <c r="N88" s="49">
        <f t="shared" si="3"/>
        <v>4.6026417369240402E-2</v>
      </c>
      <c r="O88" s="54"/>
      <c r="P88" s="54"/>
    </row>
    <row r="89" spans="1:16">
      <c r="H89" s="95">
        <v>41647</v>
      </c>
      <c r="I89" s="103">
        <v>2241.9110000000001</v>
      </c>
      <c r="J89" s="103">
        <v>5867.0042000000003</v>
      </c>
      <c r="K89" s="103">
        <v>0.174709</v>
      </c>
      <c r="L89" s="103">
        <v>0.93394699999999997</v>
      </c>
      <c r="M89" s="49">
        <f t="shared" si="2"/>
        <v>-3.3802315518733472E-2</v>
      </c>
      <c r="N89" s="49">
        <f t="shared" si="3"/>
        <v>5.5795751266432214E-2</v>
      </c>
      <c r="O89" s="54"/>
      <c r="P89" s="54"/>
    </row>
    <row r="90" spans="1:16">
      <c r="H90" s="95">
        <v>41648</v>
      </c>
      <c r="I90" s="103">
        <v>2222.221</v>
      </c>
      <c r="J90" s="103">
        <v>5812.5582000000004</v>
      </c>
      <c r="K90" s="103">
        <v>-0.87826899999999997</v>
      </c>
      <c r="L90" s="103">
        <v>-0.92800300000000002</v>
      </c>
      <c r="M90" s="49">
        <f t="shared" si="2"/>
        <v>-4.2288126243350099E-2</v>
      </c>
      <c r="N90" s="49">
        <f t="shared" si="3"/>
        <v>4.5997930519439789E-2</v>
      </c>
      <c r="O90" s="54"/>
      <c r="P90" s="54"/>
    </row>
    <row r="91" spans="1:16">
      <c r="H91" s="95">
        <v>41649</v>
      </c>
      <c r="I91" s="103">
        <v>2204.8510000000001</v>
      </c>
      <c r="J91" s="103">
        <v>5702.6328999999996</v>
      </c>
      <c r="K91" s="103">
        <v>-0.78164999999999996</v>
      </c>
      <c r="L91" s="103">
        <v>-1.8911690000000001</v>
      </c>
      <c r="M91" s="49">
        <f t="shared" si="2"/>
        <v>-4.9774085221846343E-2</v>
      </c>
      <c r="N91" s="49">
        <f t="shared" si="3"/>
        <v>2.6216341698233725E-2</v>
      </c>
      <c r="O91" s="54"/>
      <c r="P91" s="54"/>
    </row>
    <row r="92" spans="1:16">
      <c r="H92" s="95">
        <v>41652</v>
      </c>
      <c r="I92" s="103">
        <v>2193.6790000000001</v>
      </c>
      <c r="J92" s="103">
        <v>5677.1711999999998</v>
      </c>
      <c r="K92" s="103">
        <v>-0.50670099999999996</v>
      </c>
      <c r="L92" s="103">
        <v>-0.44649</v>
      </c>
      <c r="M92" s="49">
        <f t="shared" si="2"/>
        <v>-5.4588888544112368E-2</v>
      </c>
      <c r="N92" s="49">
        <f t="shared" si="3"/>
        <v>2.1634385769171871E-2</v>
      </c>
      <c r="O92" s="54"/>
      <c r="P92" s="54"/>
    </row>
    <row r="93" spans="1:16">
      <c r="H93" s="95">
        <v>41653</v>
      </c>
      <c r="I93" s="103">
        <v>2212.846</v>
      </c>
      <c r="J93" s="103">
        <v>5760.7645000000002</v>
      </c>
      <c r="K93" s="103">
        <v>0.87373800000000001</v>
      </c>
      <c r="L93" s="103">
        <v>1.4724459999999999</v>
      </c>
      <c r="M93" s="49">
        <f t="shared" si="2"/>
        <v>-4.6328475432953042E-2</v>
      </c>
      <c r="N93" s="49">
        <f t="shared" si="3"/>
        <v>3.6677403971603129E-2</v>
      </c>
      <c r="O93" s="54"/>
      <c r="P93" s="54"/>
    </row>
    <row r="94" spans="1:16">
      <c r="H94" s="95">
        <v>41654</v>
      </c>
      <c r="I94" s="103">
        <v>2208.9409999999998</v>
      </c>
      <c r="J94" s="103">
        <v>5842.6835000000001</v>
      </c>
      <c r="K94" s="103">
        <v>-0.17646999999999999</v>
      </c>
      <c r="L94" s="103">
        <v>1.4220159999999999</v>
      </c>
      <c r="M94" s="49">
        <f t="shared" si="2"/>
        <v>-4.8011415548729119E-2</v>
      </c>
      <c r="N94" s="49">
        <f t="shared" si="3"/>
        <v>5.1419123799926192E-2</v>
      </c>
      <c r="O94" s="54"/>
      <c r="P94" s="54"/>
    </row>
    <row r="95" spans="1:16">
      <c r="H95" s="95">
        <v>41655</v>
      </c>
      <c r="I95" s="103">
        <v>2211.8440000000001</v>
      </c>
      <c r="J95" s="103">
        <v>5820.6162000000004</v>
      </c>
      <c r="K95" s="103">
        <v>0.13142000000000001</v>
      </c>
      <c r="L95" s="103">
        <v>-0.377691</v>
      </c>
      <c r="M95" s="49">
        <f t="shared" si="2"/>
        <v>-4.6760307954337832E-2</v>
      </c>
      <c r="N95" s="49">
        <f t="shared" si="3"/>
        <v>4.744800655035597E-2</v>
      </c>
      <c r="O95" s="54"/>
      <c r="P95" s="54"/>
    </row>
    <row r="96" spans="1:16">
      <c r="H96" s="95">
        <v>41656</v>
      </c>
      <c r="I96" s="103">
        <v>2178.4879999999998</v>
      </c>
      <c r="J96" s="103">
        <v>5746.7633999999998</v>
      </c>
      <c r="K96" s="103">
        <v>-1.5080629999999999</v>
      </c>
      <c r="L96" s="103">
        <v>-1.2688140000000001</v>
      </c>
      <c r="M96" s="49">
        <f t="shared" si="2"/>
        <v>-6.1135762628300006E-2</v>
      </c>
      <c r="N96" s="49">
        <f t="shared" si="3"/>
        <v>3.415783838256603E-2</v>
      </c>
      <c r="O96" s="54"/>
      <c r="P96" s="54"/>
    </row>
    <row r="97" spans="8:16">
      <c r="H97" s="95">
        <v>41659</v>
      </c>
      <c r="I97" s="103">
        <v>2165.9929999999999</v>
      </c>
      <c r="J97" s="103">
        <v>5680.9997000000003</v>
      </c>
      <c r="K97" s="103">
        <v>-0.57356300000000005</v>
      </c>
      <c r="L97" s="103">
        <v>-1.144361</v>
      </c>
      <c r="M97" s="49">
        <f t="shared" si="2"/>
        <v>-6.6520740028202741E-2</v>
      </c>
      <c r="N97" s="49">
        <f t="shared" si="3"/>
        <v>2.2323342840947058E-2</v>
      </c>
      <c r="O97" s="54"/>
      <c r="P97" s="54"/>
    </row>
    <row r="98" spans="8:16">
      <c r="H98" s="95">
        <v>41660</v>
      </c>
      <c r="I98" s="103">
        <v>2187.41</v>
      </c>
      <c r="J98" s="103">
        <v>5718.5868</v>
      </c>
      <c r="K98" s="103">
        <v>0.988784</v>
      </c>
      <c r="L98" s="103">
        <v>0.66162799999999999</v>
      </c>
      <c r="M98" s="49">
        <f t="shared" si="2"/>
        <v>-5.7290643111538753E-2</v>
      </c>
      <c r="N98" s="49">
        <f t="shared" si="3"/>
        <v>2.9087323081906424E-2</v>
      </c>
      <c r="O98" s="54"/>
      <c r="P98" s="54"/>
    </row>
    <row r="99" spans="8:16">
      <c r="H99" s="95">
        <v>41661</v>
      </c>
      <c r="I99" s="103">
        <v>2243.7959999999998</v>
      </c>
      <c r="J99" s="103">
        <v>5837.5264999999999</v>
      </c>
      <c r="K99" s="103">
        <v>2.5777519999999998</v>
      </c>
      <c r="L99" s="103">
        <v>2.079879</v>
      </c>
      <c r="M99" s="49">
        <f t="shared" si="2"/>
        <v>-3.2989935975010654E-2</v>
      </c>
      <c r="N99" s="49">
        <f t="shared" si="3"/>
        <v>5.0491096734719632E-2</v>
      </c>
      <c r="O99" s="54"/>
      <c r="P99" s="54"/>
    </row>
    <row r="100" spans="8:16">
      <c r="H100" s="95">
        <v>41662</v>
      </c>
      <c r="I100" s="103">
        <v>2231.8890000000001</v>
      </c>
      <c r="J100" s="103">
        <v>5850.3005999999996</v>
      </c>
      <c r="K100" s="103">
        <v>-0.530663</v>
      </c>
      <c r="L100" s="103">
        <v>0.21882699999999999</v>
      </c>
      <c r="M100" s="49">
        <f t="shared" si="2"/>
        <v>-3.8121502673741481E-2</v>
      </c>
      <c r="N100" s="49">
        <f t="shared" si="3"/>
        <v>5.278985774570577E-2</v>
      </c>
      <c r="O100" s="54"/>
      <c r="P100" s="54"/>
    </row>
    <row r="101" spans="8:16">
      <c r="H101" s="95">
        <v>41663</v>
      </c>
      <c r="I101" s="103">
        <v>2245.6779999999999</v>
      </c>
      <c r="J101" s="103">
        <v>5937.4629000000004</v>
      </c>
      <c r="K101" s="103">
        <v>0.61781699999999995</v>
      </c>
      <c r="L101" s="103">
        <v>1.4898769999999999</v>
      </c>
      <c r="M101" s="49">
        <f t="shared" si="2"/>
        <v>-3.2178849343028504E-2</v>
      </c>
      <c r="N101" s="49">
        <f t="shared" si="3"/>
        <v>6.8475134741180055E-2</v>
      </c>
      <c r="O101" s="54"/>
      <c r="P101" s="54"/>
    </row>
    <row r="102" spans="8:16">
      <c r="H102" s="95">
        <v>41666</v>
      </c>
      <c r="I102" s="103">
        <v>2215.9189999999999</v>
      </c>
      <c r="J102" s="103">
        <v>5892.3189000000002</v>
      </c>
      <c r="K102" s="103">
        <v>-1.3251679999999999</v>
      </c>
      <c r="L102" s="103">
        <v>-0.76032500000000003</v>
      </c>
      <c r="M102" s="49">
        <f t="shared" si="2"/>
        <v>-4.5004102839923843E-2</v>
      </c>
      <c r="N102" s="49">
        <f t="shared" si="3"/>
        <v>6.0351253835287499E-2</v>
      </c>
      <c r="O102" s="54"/>
      <c r="P102" s="54"/>
    </row>
    <row r="103" spans="8:16">
      <c r="H103" s="95">
        <v>41667</v>
      </c>
      <c r="I103" s="103">
        <v>2219.855</v>
      </c>
      <c r="J103" s="103">
        <v>5909.5129999999999</v>
      </c>
      <c r="K103" s="103">
        <v>0.177624</v>
      </c>
      <c r="L103" s="103">
        <v>0.29180499999999998</v>
      </c>
      <c r="M103" s="49">
        <f t="shared" si="2"/>
        <v>-4.3307802636160853E-2</v>
      </c>
      <c r="N103" s="49">
        <f t="shared" si="3"/>
        <v>6.3445415200784616E-2</v>
      </c>
      <c r="O103" s="54"/>
      <c r="P103" s="54"/>
    </row>
    <row r="104" spans="8:16">
      <c r="H104" s="95">
        <v>41668</v>
      </c>
      <c r="I104" s="103">
        <v>2227.7809999999999</v>
      </c>
      <c r="J104" s="103">
        <v>5964.6580000000004</v>
      </c>
      <c r="K104" s="103">
        <v>0.35704999999999998</v>
      </c>
      <c r="L104" s="103">
        <v>0.93315599999999999</v>
      </c>
      <c r="M104" s="49">
        <f t="shared" si="2"/>
        <v>-3.989192981730294E-2</v>
      </c>
      <c r="N104" s="49">
        <f t="shared" si="3"/>
        <v>7.3369024374881908E-2</v>
      </c>
      <c r="O104" s="54"/>
      <c r="P104" s="54"/>
    </row>
    <row r="105" spans="8:16">
      <c r="H105" s="95">
        <v>41669</v>
      </c>
      <c r="I105" s="103">
        <v>2202.4499999999998</v>
      </c>
      <c r="J105" s="103">
        <v>5943.9405999999999</v>
      </c>
      <c r="K105" s="103">
        <v>-1.137051</v>
      </c>
      <c r="L105" s="103">
        <v>-0.34733599999999998</v>
      </c>
      <c r="M105" s="49">
        <f t="shared" si="2"/>
        <v>-5.0808845584965123E-2</v>
      </c>
      <c r="N105" s="49">
        <f t="shared" si="3"/>
        <v>6.9640828152133905E-2</v>
      </c>
      <c r="O105" s="54"/>
      <c r="P105" s="54"/>
    </row>
    <row r="106" spans="8:16">
      <c r="H106" s="95">
        <v>41677</v>
      </c>
      <c r="I106" s="103">
        <v>2212.4830000000002</v>
      </c>
      <c r="J106" s="103">
        <v>5982.5324000000001</v>
      </c>
      <c r="K106" s="103">
        <v>0.455538</v>
      </c>
      <c r="L106" s="103">
        <v>0.64926300000000003</v>
      </c>
      <c r="M106" s="49">
        <f t="shared" si="2"/>
        <v>-4.648491775357444E-2</v>
      </c>
      <c r="N106" s="49">
        <f t="shared" si="3"/>
        <v>7.6585609012137956E-2</v>
      </c>
      <c r="O106" s="54"/>
      <c r="P106" s="54"/>
    </row>
    <row r="107" spans="8:16">
      <c r="H107" s="95">
        <v>41680</v>
      </c>
      <c r="I107" s="103">
        <v>2267.5340000000001</v>
      </c>
      <c r="J107" s="103">
        <v>6167.1022000000003</v>
      </c>
      <c r="K107" s="103">
        <v>2.4882</v>
      </c>
      <c r="L107" s="103">
        <v>3.0851449999999998</v>
      </c>
      <c r="M107" s="49">
        <f t="shared" si="2"/>
        <v>-2.2759556341645837E-2</v>
      </c>
      <c r="N107" s="49">
        <f t="shared" si="3"/>
        <v>0.10979983624110368</v>
      </c>
      <c r="O107" s="54"/>
      <c r="P107" s="54"/>
    </row>
    <row r="108" spans="8:16">
      <c r="H108" s="95">
        <v>41681</v>
      </c>
      <c r="I108" s="103">
        <v>2285.5619999999999</v>
      </c>
      <c r="J108" s="103">
        <v>6182.3265000000001</v>
      </c>
      <c r="K108" s="103">
        <v>0.79504900000000001</v>
      </c>
      <c r="L108" s="103">
        <v>0.246863</v>
      </c>
      <c r="M108" s="49">
        <f t="shared" si="2"/>
        <v>-1.4990018721362075E-2</v>
      </c>
      <c r="N108" s="49">
        <f t="shared" si="3"/>
        <v>0.11253952257983246</v>
      </c>
      <c r="O108" s="54"/>
      <c r="P108" s="54"/>
    </row>
    <row r="109" spans="8:16">
      <c r="H109" s="95">
        <v>41682</v>
      </c>
      <c r="I109" s="103">
        <v>2291.2460000000001</v>
      </c>
      <c r="J109" s="103">
        <v>6233.4134000000004</v>
      </c>
      <c r="K109" s="103">
        <v>0.248692</v>
      </c>
      <c r="L109" s="103">
        <v>0.82633800000000002</v>
      </c>
      <c r="M109" s="49">
        <f t="shared" si="2"/>
        <v>-1.254038194336704E-2</v>
      </c>
      <c r="N109" s="49">
        <f t="shared" si="3"/>
        <v>0.12173285705287973</v>
      </c>
      <c r="O109" s="54"/>
      <c r="P109" s="54"/>
    </row>
    <row r="110" spans="8:16">
      <c r="H110" s="95">
        <v>41683</v>
      </c>
      <c r="I110" s="103">
        <v>2279.5540000000001</v>
      </c>
      <c r="J110" s="103">
        <v>6118.0352000000003</v>
      </c>
      <c r="K110" s="103">
        <v>-0.51029000000000002</v>
      </c>
      <c r="L110" s="103">
        <v>-1.8509629999999999</v>
      </c>
      <c r="M110" s="49">
        <f t="shared" si="2"/>
        <v>-1.7579289967349698E-2</v>
      </c>
      <c r="N110" s="49">
        <f t="shared" si="3"/>
        <v>0.10096999253187455</v>
      </c>
      <c r="O110" s="54"/>
      <c r="P110" s="54"/>
    </row>
    <row r="111" spans="8:16">
      <c r="H111" s="95">
        <v>41684</v>
      </c>
      <c r="I111" s="103">
        <v>2295.5749999999998</v>
      </c>
      <c r="J111" s="103">
        <v>6263.1210000000001</v>
      </c>
      <c r="K111" s="103">
        <v>0.70281300000000002</v>
      </c>
      <c r="L111" s="103">
        <v>2.3714439999999999</v>
      </c>
      <c r="M111" s="49">
        <f t="shared" si="2"/>
        <v>-1.0674710301576074E-2</v>
      </c>
      <c r="N111" s="49">
        <f t="shared" si="3"/>
        <v>0.12707888320031668</v>
      </c>
      <c r="O111" s="54"/>
      <c r="P111" s="54"/>
    </row>
    <row r="112" spans="8:16">
      <c r="H112" s="95">
        <v>41687</v>
      </c>
      <c r="I112" s="103">
        <v>2311.6469999999999</v>
      </c>
      <c r="J112" s="103">
        <v>6364.7024000000001</v>
      </c>
      <c r="K112" s="103">
        <v>0.70013000000000003</v>
      </c>
      <c r="L112" s="103">
        <v>1.6218969999999999</v>
      </c>
      <c r="M112" s="49">
        <f t="shared" si="2"/>
        <v>-3.7481511362108533E-3</v>
      </c>
      <c r="N112" s="49">
        <f t="shared" si="3"/>
        <v>0.14535894690432705</v>
      </c>
      <c r="O112" s="54"/>
      <c r="P112" s="54"/>
    </row>
    <row r="113" spans="8:16">
      <c r="H113" s="95">
        <v>41688</v>
      </c>
      <c r="I113" s="103">
        <v>2282.442</v>
      </c>
      <c r="J113" s="103">
        <v>6387.0941000000003</v>
      </c>
      <c r="K113" s="103">
        <v>-1.263385</v>
      </c>
      <c r="L113" s="103">
        <v>0.35181099999999998</v>
      </c>
      <c r="M113" s="49">
        <f t="shared" si="2"/>
        <v>-1.6334646931661867E-2</v>
      </c>
      <c r="N113" s="49">
        <f t="shared" si="3"/>
        <v>0.14938844150118324</v>
      </c>
      <c r="O113" s="54"/>
      <c r="P113" s="54"/>
    </row>
    <row r="114" spans="8:16">
      <c r="H114" s="95">
        <v>41689</v>
      </c>
      <c r="I114" s="103">
        <v>2308.6559999999999</v>
      </c>
      <c r="J114" s="103">
        <v>6420.0877</v>
      </c>
      <c r="K114" s="103">
        <v>1.1485069999999999</v>
      </c>
      <c r="L114" s="103">
        <v>0.516567</v>
      </c>
      <c r="M114" s="49">
        <f t="shared" si="2"/>
        <v>-5.0371841416617658E-3</v>
      </c>
      <c r="N114" s="49">
        <f t="shared" si="3"/>
        <v>0.15532579922439482</v>
      </c>
      <c r="O114" s="54"/>
      <c r="P114" s="54"/>
    </row>
    <row r="115" spans="8:16">
      <c r="H115" s="95">
        <v>41690</v>
      </c>
      <c r="I115" s="103">
        <v>2287.4360000000001</v>
      </c>
      <c r="J115" s="103">
        <v>6328.7530999999999</v>
      </c>
      <c r="K115" s="103">
        <v>-0.91914899999999999</v>
      </c>
      <c r="L115" s="103">
        <v>-1.4226380000000001</v>
      </c>
      <c r="M115" s="49">
        <f t="shared" si="2"/>
        <v>-1.4182379854021598E-2</v>
      </c>
      <c r="N115" s="49">
        <f t="shared" si="3"/>
        <v>0.13888969668613171</v>
      </c>
      <c r="O115" s="54"/>
      <c r="P115" s="54"/>
    </row>
    <row r="116" spans="8:16">
      <c r="H116" s="95">
        <v>41691</v>
      </c>
      <c r="I116" s="103">
        <v>2264.2939999999999</v>
      </c>
      <c r="J116" s="103">
        <v>6329.1578</v>
      </c>
      <c r="K116" s="103">
        <v>-1.0117</v>
      </c>
      <c r="L116" s="103">
        <v>6.3949999999999996E-3</v>
      </c>
      <c r="M116" s="49">
        <f t="shared" si="2"/>
        <v>-2.4155901021572723E-2</v>
      </c>
      <c r="N116" s="49">
        <f t="shared" si="3"/>
        <v>0.13896252440637413</v>
      </c>
      <c r="O116" s="54"/>
      <c r="P116" s="54"/>
    </row>
    <row r="117" spans="8:16">
      <c r="H117" s="95">
        <v>41694</v>
      </c>
      <c r="I117" s="103">
        <v>2214.509</v>
      </c>
      <c r="J117" s="103">
        <v>6417.4556000000002</v>
      </c>
      <c r="K117" s="103">
        <v>-2.198699</v>
      </c>
      <c r="L117" s="103">
        <v>1.3950959999999999</v>
      </c>
      <c r="M117" s="49">
        <f t="shared" si="2"/>
        <v>-4.5611771358040065E-2</v>
      </c>
      <c r="N117" s="49">
        <f t="shared" si="3"/>
        <v>0.15485214011283177</v>
      </c>
      <c r="O117" s="54"/>
      <c r="P117" s="54"/>
    </row>
    <row r="118" spans="8:16">
      <c r="H118" s="95">
        <v>41695</v>
      </c>
      <c r="I118" s="103">
        <v>2157.9090000000001</v>
      </c>
      <c r="J118" s="103">
        <v>6228.2812999999996</v>
      </c>
      <c r="K118" s="103">
        <v>-2.5558709999999998</v>
      </c>
      <c r="L118" s="103">
        <v>-2.9478080000000002</v>
      </c>
      <c r="M118" s="49">
        <f t="shared" si="2"/>
        <v>-7.0004706198736E-2</v>
      </c>
      <c r="N118" s="49">
        <f t="shared" si="3"/>
        <v>0.12080931086297331</v>
      </c>
      <c r="O118" s="54"/>
      <c r="P118" s="54"/>
    </row>
    <row r="119" spans="8:16">
      <c r="H119" s="95">
        <v>41696</v>
      </c>
      <c r="I119" s="103">
        <v>2163.4050000000002</v>
      </c>
      <c r="J119" s="103">
        <v>6265.0762000000004</v>
      </c>
      <c r="K119" s="103">
        <v>0.254691</v>
      </c>
      <c r="L119" s="103">
        <v>0.59077100000000005</v>
      </c>
      <c r="M119" s="49">
        <f t="shared" si="2"/>
        <v>-6.7636091889823113E-2</v>
      </c>
      <c r="N119" s="49">
        <f t="shared" si="3"/>
        <v>0.12743073088654766</v>
      </c>
      <c r="O119" s="54"/>
      <c r="P119" s="54"/>
    </row>
    <row r="120" spans="8:16">
      <c r="H120" s="95">
        <v>41697</v>
      </c>
      <c r="I120" s="103">
        <v>2154.1080000000002</v>
      </c>
      <c r="J120" s="103">
        <v>6067.6904000000004</v>
      </c>
      <c r="K120" s="103">
        <v>-0.42973899999999998</v>
      </c>
      <c r="L120" s="103">
        <v>-3.1505730000000001</v>
      </c>
      <c r="M120" s="49">
        <f t="shared" si="2"/>
        <v>-7.1642825374168551E-2</v>
      </c>
      <c r="N120" s="49">
        <f t="shared" si="3"/>
        <v>9.1910202539162711E-2</v>
      </c>
      <c r="O120" s="54"/>
      <c r="P120" s="54"/>
    </row>
    <row r="121" spans="8:16">
      <c r="H121" s="95">
        <v>41698</v>
      </c>
      <c r="I121" s="103">
        <v>2178.971</v>
      </c>
      <c r="J121" s="103">
        <v>6076.2493000000004</v>
      </c>
      <c r="K121" s="103">
        <v>1.1542129999999999</v>
      </c>
      <c r="L121" s="103">
        <v>0.14105699999999999</v>
      </c>
      <c r="M121" s="49">
        <f t="shared" si="2"/>
        <v>-6.0927603838051625E-2</v>
      </c>
      <c r="N121" s="49">
        <f t="shared" si="3"/>
        <v>9.3450417945095898E-2</v>
      </c>
      <c r="O121" s="54"/>
      <c r="P121" s="54"/>
    </row>
    <row r="122" spans="8:16">
      <c r="H122" s="95">
        <v>41701</v>
      </c>
      <c r="I122" s="103">
        <v>2190.37</v>
      </c>
      <c r="J122" s="103">
        <v>6182.223</v>
      </c>
      <c r="K122" s="103">
        <v>0.52313699999999996</v>
      </c>
      <c r="L122" s="103">
        <v>1.7440640000000001</v>
      </c>
      <c r="M122" s="49">
        <f t="shared" si="2"/>
        <v>-5.6014970194074754E-2</v>
      </c>
      <c r="N122" s="49">
        <f t="shared" si="3"/>
        <v>0.11252089725478909</v>
      </c>
      <c r="O122" s="54"/>
      <c r="P122" s="54"/>
    </row>
    <row r="123" spans="8:16">
      <c r="H123" s="95">
        <v>41702</v>
      </c>
      <c r="I123" s="103">
        <v>2184.2730000000001</v>
      </c>
      <c r="J123" s="103">
        <v>6141.3477999999996</v>
      </c>
      <c r="K123" s="103">
        <v>-0.27835500000000002</v>
      </c>
      <c r="L123" s="103">
        <v>-0.66117300000000001</v>
      </c>
      <c r="M123" s="49">
        <f t="shared" si="2"/>
        <v>-5.8642597821702225E-2</v>
      </c>
      <c r="N123" s="49">
        <f t="shared" si="3"/>
        <v>0.10516520753290926</v>
      </c>
      <c r="O123" s="54"/>
      <c r="P123" s="54"/>
    </row>
    <row r="124" spans="8:16">
      <c r="H124" s="95">
        <v>41703</v>
      </c>
      <c r="I124" s="103">
        <v>2163.9760000000001</v>
      </c>
      <c r="J124" s="103">
        <v>6087.4326000000001</v>
      </c>
      <c r="K124" s="103">
        <v>-0.929234</v>
      </c>
      <c r="L124" s="103">
        <v>-0.87790500000000005</v>
      </c>
      <c r="M124" s="49">
        <f t="shared" si="2"/>
        <v>-6.7390007688515108E-2</v>
      </c>
      <c r="N124" s="49">
        <f t="shared" si="3"/>
        <v>9.5462906810390713E-2</v>
      </c>
      <c r="O124" s="54"/>
      <c r="P124" s="54"/>
    </row>
    <row r="125" spans="8:16">
      <c r="H125" s="95">
        <v>41704</v>
      </c>
      <c r="I125" s="103">
        <v>2173.634</v>
      </c>
      <c r="J125" s="103">
        <v>6052.9605000000001</v>
      </c>
      <c r="K125" s="103">
        <v>0.44630799999999998</v>
      </c>
      <c r="L125" s="103">
        <v>-0.56628299999999998</v>
      </c>
      <c r="M125" s="49">
        <f t="shared" si="2"/>
        <v>-6.3227693824708719E-2</v>
      </c>
      <c r="N125" s="49">
        <f t="shared" si="3"/>
        <v>8.9259485869046973E-2</v>
      </c>
      <c r="O125" s="54"/>
      <c r="P125" s="54"/>
    </row>
    <row r="126" spans="8:16">
      <c r="H126" s="95">
        <v>41705</v>
      </c>
      <c r="I126" s="103">
        <v>2168.3580000000002</v>
      </c>
      <c r="J126" s="103">
        <v>6112.6400999999996</v>
      </c>
      <c r="K126" s="103">
        <v>-0.242727</v>
      </c>
      <c r="L126" s="103">
        <v>0.98595699999999997</v>
      </c>
      <c r="M126" s="49">
        <f t="shared" si="2"/>
        <v>-6.550149460597221E-2</v>
      </c>
      <c r="N126" s="49">
        <f t="shared" si="3"/>
        <v>9.9999118221326455E-2</v>
      </c>
      <c r="O126" s="54"/>
      <c r="P126" s="54"/>
    </row>
    <row r="127" spans="8:16">
      <c r="H127" s="95">
        <v>41708</v>
      </c>
      <c r="I127" s="103">
        <v>2097.7869999999998</v>
      </c>
      <c r="J127" s="103">
        <v>5950.6224000000002</v>
      </c>
      <c r="K127" s="103">
        <v>-3.2545820000000001</v>
      </c>
      <c r="L127" s="103">
        <v>-2.6505359999999998</v>
      </c>
      <c r="M127" s="49">
        <f t="shared" si="2"/>
        <v>-9.5915519422982265E-2</v>
      </c>
      <c r="N127" s="49">
        <f t="shared" si="3"/>
        <v>7.0843250344163611E-2</v>
      </c>
      <c r="O127" s="54"/>
      <c r="P127" s="54"/>
    </row>
    <row r="128" spans="8:16">
      <c r="H128" s="95">
        <v>41709</v>
      </c>
      <c r="I128" s="103">
        <v>2108.6610000000001</v>
      </c>
      <c r="J128" s="103">
        <v>5976.6143000000002</v>
      </c>
      <c r="K128" s="103">
        <v>0.51835600000000004</v>
      </c>
      <c r="L128" s="103">
        <v>0.43679299999999999</v>
      </c>
      <c r="M128" s="49">
        <f t="shared" si="2"/>
        <v>-9.1229145333622919E-2</v>
      </c>
      <c r="N128" s="49">
        <f t="shared" si="3"/>
        <v>7.5520618324800504E-2</v>
      </c>
      <c r="O128" s="54"/>
      <c r="P128" s="54"/>
    </row>
    <row r="129" spans="8:16">
      <c r="H129" s="95">
        <v>41710</v>
      </c>
      <c r="I129" s="103">
        <v>2114.134</v>
      </c>
      <c r="J129" s="103">
        <v>5958.6571999999996</v>
      </c>
      <c r="K129" s="103">
        <v>0.25954899999999997</v>
      </c>
      <c r="L129" s="103">
        <v>-0.300456</v>
      </c>
      <c r="M129" s="49">
        <f t="shared" si="2"/>
        <v>-8.8870443348055272E-2</v>
      </c>
      <c r="N129" s="49">
        <f t="shared" si="3"/>
        <v>7.2289151422992859E-2</v>
      </c>
      <c r="O129" s="54"/>
      <c r="P129" s="54"/>
    </row>
    <row r="130" spans="8:16">
      <c r="H130" s="95">
        <v>41711</v>
      </c>
      <c r="I130" s="103">
        <v>2140.3330000000001</v>
      </c>
      <c r="J130" s="103">
        <v>6040.9888000000001</v>
      </c>
      <c r="K130" s="103">
        <v>1.239231</v>
      </c>
      <c r="L130" s="103">
        <v>1.3817140000000001</v>
      </c>
      <c r="M130" s="49">
        <f t="shared" si="2"/>
        <v>-7.7579445116758516E-2</v>
      </c>
      <c r="N130" s="49">
        <f t="shared" si="3"/>
        <v>8.7105120614725751E-2</v>
      </c>
      <c r="O130" s="54"/>
      <c r="P130" s="54"/>
    </row>
    <row r="131" spans="8:16">
      <c r="H131" s="95">
        <v>41712</v>
      </c>
      <c r="I131" s="103">
        <v>2122.8359999999998</v>
      </c>
      <c r="J131" s="103">
        <v>6009.2986000000001</v>
      </c>
      <c r="K131" s="103">
        <v>-0.81749000000000005</v>
      </c>
      <c r="L131" s="103">
        <v>-0.524586</v>
      </c>
      <c r="M131" s="49">
        <f t="shared" si="2"/>
        <v>-8.5120137358943415E-2</v>
      </c>
      <c r="N131" s="49">
        <f t="shared" si="3"/>
        <v>8.1402316018679421E-2</v>
      </c>
      <c r="O131" s="54"/>
      <c r="P131" s="54"/>
    </row>
    <row r="132" spans="8:16">
      <c r="H132" s="95">
        <v>41715</v>
      </c>
      <c r="I132" s="103">
        <v>2143.038</v>
      </c>
      <c r="J132" s="103">
        <v>6140.5006000000003</v>
      </c>
      <c r="K132" s="103">
        <v>0.95165100000000002</v>
      </c>
      <c r="L132" s="103">
        <v>2.183316</v>
      </c>
      <c r="M132" s="49">
        <f t="shared" si="2"/>
        <v>-7.6413669697251829E-2</v>
      </c>
      <c r="N132" s="49">
        <f t="shared" si="3"/>
        <v>0.10501274979980035</v>
      </c>
      <c r="O132" s="54"/>
      <c r="P132" s="54"/>
    </row>
    <row r="133" spans="8:16">
      <c r="H133" s="95">
        <v>41716</v>
      </c>
      <c r="I133" s="103">
        <v>2138.1329999999998</v>
      </c>
      <c r="J133" s="103">
        <v>6164.4273999999996</v>
      </c>
      <c r="K133" s="103">
        <v>-0.228881</v>
      </c>
      <c r="L133" s="103">
        <v>0.389656</v>
      </c>
      <c r="M133" s="49">
        <f t="shared" si="2"/>
        <v>-7.8527580393252139E-2</v>
      </c>
      <c r="N133" s="49">
        <f t="shared" si="3"/>
        <v>0.10931849305824226</v>
      </c>
      <c r="O133" s="54"/>
      <c r="P133" s="54"/>
    </row>
    <row r="134" spans="8:16">
      <c r="H134" s="95">
        <v>41717</v>
      </c>
      <c r="I134" s="103">
        <v>2120.87</v>
      </c>
      <c r="J134" s="103">
        <v>6135.0311000000002</v>
      </c>
      <c r="K134" s="103">
        <v>-0.80738699999999997</v>
      </c>
      <c r="L134" s="103">
        <v>-0.47687000000000002</v>
      </c>
      <c r="M134" s="49">
        <f t="shared" ref="M134:M197" si="4">I134/$I$5-1</f>
        <v>-8.5967425519664409E-2</v>
      </c>
      <c r="N134" s="49">
        <f t="shared" ref="N134:N197" si="5">J134/$J$5-1</f>
        <v>0.10402848684980071</v>
      </c>
      <c r="O134" s="54"/>
      <c r="P134" s="54"/>
    </row>
    <row r="135" spans="8:16">
      <c r="H135" s="95">
        <v>41718</v>
      </c>
      <c r="I135" s="103">
        <v>2086.9670000000001</v>
      </c>
      <c r="J135" s="103">
        <v>5985.2307000000001</v>
      </c>
      <c r="K135" s="103">
        <v>-1.5985419999999999</v>
      </c>
      <c r="L135" s="103">
        <v>-2.4417219999999999</v>
      </c>
      <c r="M135" s="49">
        <f t="shared" si="4"/>
        <v>-0.10057862110100912</v>
      </c>
      <c r="N135" s="49">
        <f t="shared" si="5"/>
        <v>7.7071181133535616E-2</v>
      </c>
      <c r="O135" s="54"/>
      <c r="P135" s="54"/>
    </row>
    <row r="136" spans="8:16">
      <c r="H136" s="95">
        <v>41719</v>
      </c>
      <c r="I136" s="103">
        <v>2158.7979999999998</v>
      </c>
      <c r="J136" s="103">
        <v>6046.1116000000002</v>
      </c>
      <c r="K136" s="103">
        <v>3.4418850000000001</v>
      </c>
      <c r="L136" s="103">
        <v>1.0171859999999999</v>
      </c>
      <c r="M136" s="49">
        <f t="shared" si="4"/>
        <v>-6.9621573352916744E-2</v>
      </c>
      <c r="N136" s="49">
        <f t="shared" si="5"/>
        <v>8.8026993224700645E-2</v>
      </c>
      <c r="O136" s="54"/>
      <c r="P136" s="54"/>
    </row>
    <row r="137" spans="8:16">
      <c r="H137" s="95">
        <v>41722</v>
      </c>
      <c r="I137" s="103">
        <v>2176.5540000000001</v>
      </c>
      <c r="J137" s="103">
        <v>6023.7031999999999</v>
      </c>
      <c r="K137" s="103">
        <v>0.82249499999999998</v>
      </c>
      <c r="L137" s="103">
        <v>-0.37062499999999998</v>
      </c>
      <c r="M137" s="49">
        <f t="shared" si="4"/>
        <v>-6.1969259730453752E-2</v>
      </c>
      <c r="N137" s="49">
        <f t="shared" si="5"/>
        <v>8.3994493382161028E-2</v>
      </c>
      <c r="O137" s="54"/>
      <c r="P137" s="54"/>
    </row>
    <row r="138" spans="8:16">
      <c r="H138" s="95">
        <v>41723</v>
      </c>
      <c r="I138" s="103">
        <v>2174.44</v>
      </c>
      <c r="J138" s="103">
        <v>6000.0715</v>
      </c>
      <c r="K138" s="103">
        <v>-9.7126000000000004E-2</v>
      </c>
      <c r="L138" s="103">
        <v>-0.39231199999999999</v>
      </c>
      <c r="M138" s="49">
        <f t="shared" si="4"/>
        <v>-6.2880331537047973E-2</v>
      </c>
      <c r="N138" s="49">
        <f t="shared" si="5"/>
        <v>7.9741854794446621E-2</v>
      </c>
      <c r="O138" s="54"/>
      <c r="P138" s="54"/>
    </row>
    <row r="139" spans="8:16">
      <c r="H139" s="95">
        <v>41724</v>
      </c>
      <c r="I139" s="103">
        <v>2171.047</v>
      </c>
      <c r="J139" s="103">
        <v>6067.7160000000003</v>
      </c>
      <c r="K139" s="103">
        <v>-0.15604000000000001</v>
      </c>
      <c r="L139" s="103">
        <v>1.1273949999999999</v>
      </c>
      <c r="M139" s="49">
        <f t="shared" si="4"/>
        <v>-6.4342614715749091E-2</v>
      </c>
      <c r="N139" s="49">
        <f t="shared" si="5"/>
        <v>9.191480938284502E-2</v>
      </c>
      <c r="O139" s="54"/>
      <c r="P139" s="54"/>
    </row>
    <row r="140" spans="8:16">
      <c r="H140" s="95">
        <v>41725</v>
      </c>
      <c r="I140" s="103">
        <v>2155.7069999999999</v>
      </c>
      <c r="J140" s="103">
        <v>5950.2115000000003</v>
      </c>
      <c r="K140" s="103">
        <v>-0.70657199999999998</v>
      </c>
      <c r="L140" s="103">
        <v>-1.9365520000000001</v>
      </c>
      <c r="M140" s="49">
        <f t="shared" si="4"/>
        <v>-7.0953703416390068E-2</v>
      </c>
      <c r="N140" s="49">
        <f t="shared" si="5"/>
        <v>7.0769306903967211E-2</v>
      </c>
      <c r="O140" s="54"/>
      <c r="P140" s="54"/>
    </row>
    <row r="141" spans="8:16">
      <c r="H141" s="95">
        <v>41726</v>
      </c>
      <c r="I141" s="103">
        <v>2151.9650000000001</v>
      </c>
      <c r="J141" s="103">
        <v>5794.7869000000001</v>
      </c>
      <c r="K141" s="103">
        <v>-0.17358599999999999</v>
      </c>
      <c r="L141" s="103">
        <v>-2.612085</v>
      </c>
      <c r="M141" s="49">
        <f t="shared" si="4"/>
        <v>-7.256639532758935E-2</v>
      </c>
      <c r="N141" s="49">
        <f t="shared" si="5"/>
        <v>4.279989922529448E-2</v>
      </c>
      <c r="O141" s="54"/>
      <c r="P141" s="54"/>
    </row>
    <row r="142" spans="8:16">
      <c r="H142" s="95">
        <v>41729</v>
      </c>
      <c r="I142" s="103">
        <v>2146.3049999999998</v>
      </c>
      <c r="J142" s="103">
        <v>5761.8203000000003</v>
      </c>
      <c r="K142" s="103">
        <v>-0.263015</v>
      </c>
      <c r="L142" s="103">
        <v>-0.56890099999999999</v>
      </c>
      <c r="M142" s="49">
        <f t="shared" si="4"/>
        <v>-7.5005688811659033E-2</v>
      </c>
      <c r="N142" s="49">
        <f t="shared" si="5"/>
        <v>3.6867400282529106E-2</v>
      </c>
      <c r="O142" s="54"/>
      <c r="P142" s="54"/>
    </row>
    <row r="143" spans="8:16">
      <c r="H143" s="95">
        <v>41730</v>
      </c>
      <c r="I143" s="103">
        <v>2163.1149999999998</v>
      </c>
      <c r="J143" s="103">
        <v>5827.6571999999996</v>
      </c>
      <c r="K143" s="103">
        <v>0.78320599999999996</v>
      </c>
      <c r="L143" s="103">
        <v>1.142641</v>
      </c>
      <c r="M143" s="49">
        <f t="shared" si="4"/>
        <v>-6.7761073358088453E-2</v>
      </c>
      <c r="N143" s="49">
        <f t="shared" si="5"/>
        <v>4.871506851780194E-2</v>
      </c>
      <c r="O143" s="54"/>
      <c r="P143" s="54"/>
    </row>
    <row r="144" spans="8:16">
      <c r="H144" s="95">
        <v>41731</v>
      </c>
      <c r="I144" s="103">
        <v>2180.7269999999999</v>
      </c>
      <c r="J144" s="103">
        <v>5765.7272999999996</v>
      </c>
      <c r="K144" s="103">
        <v>0.81419600000000003</v>
      </c>
      <c r="L144" s="103">
        <v>-1.062689</v>
      </c>
      <c r="M144" s="49">
        <f t="shared" si="4"/>
        <v>-6.0170819499177797E-2</v>
      </c>
      <c r="N144" s="49">
        <f t="shared" si="5"/>
        <v>3.7570483808563981E-2</v>
      </c>
      <c r="O144" s="54"/>
      <c r="P144" s="54"/>
    </row>
    <row r="145" spans="8:16">
      <c r="H145" s="95">
        <v>41732</v>
      </c>
      <c r="I145" s="103">
        <v>2165.0079999999998</v>
      </c>
      <c r="J145" s="103">
        <v>5750.3329000000003</v>
      </c>
      <c r="K145" s="103">
        <v>-0.72081499999999998</v>
      </c>
      <c r="L145" s="103">
        <v>-0.26699800000000001</v>
      </c>
      <c r="M145" s="49">
        <f t="shared" si="4"/>
        <v>-6.6945246049723739E-2</v>
      </c>
      <c r="N145" s="49">
        <f t="shared" si="5"/>
        <v>3.4800187153024575E-2</v>
      </c>
      <c r="O145" s="54"/>
      <c r="P145" s="54"/>
    </row>
    <row r="146" spans="8:16">
      <c r="H146" s="95">
        <v>41733</v>
      </c>
      <c r="I146" s="103">
        <v>2185.4720000000002</v>
      </c>
      <c r="J146" s="103">
        <v>5815.8590000000004</v>
      </c>
      <c r="K146" s="103">
        <v>0.94521599999999995</v>
      </c>
      <c r="L146" s="103">
        <v>1.139518</v>
      </c>
      <c r="M146" s="49">
        <f t="shared" si="4"/>
        <v>-5.812586409601328E-2</v>
      </c>
      <c r="N146" s="49">
        <f t="shared" si="5"/>
        <v>4.6591925426717973E-2</v>
      </c>
      <c r="O146" s="54"/>
      <c r="P146" s="54"/>
    </row>
    <row r="147" spans="8:16">
      <c r="H147" s="95">
        <v>41737</v>
      </c>
      <c r="I147" s="103">
        <v>2237.3159999999998</v>
      </c>
      <c r="J147" s="103">
        <v>5901.3576999999996</v>
      </c>
      <c r="K147" s="103">
        <v>2.3722110000000001</v>
      </c>
      <c r="L147" s="103">
        <v>1.4700960000000001</v>
      </c>
      <c r="M147" s="49">
        <f t="shared" si="4"/>
        <v>-3.5782625334864204E-2</v>
      </c>
      <c r="N147" s="49">
        <f t="shared" si="5"/>
        <v>6.1977829564779263E-2</v>
      </c>
      <c r="O147" s="54"/>
      <c r="P147" s="54"/>
    </row>
    <row r="148" spans="8:16">
      <c r="H148" s="95">
        <v>41738</v>
      </c>
      <c r="I148" s="103">
        <v>2238.62</v>
      </c>
      <c r="J148" s="103">
        <v>5964.3191999999999</v>
      </c>
      <c r="K148" s="103">
        <v>5.8284000000000002E-2</v>
      </c>
      <c r="L148" s="103">
        <v>1.066899</v>
      </c>
      <c r="M148" s="49">
        <f t="shared" si="4"/>
        <v>-3.5220639698251732E-2</v>
      </c>
      <c r="N148" s="49">
        <f t="shared" si="5"/>
        <v>7.3308055678024786E-2</v>
      </c>
      <c r="O148" s="54"/>
      <c r="P148" s="54"/>
    </row>
    <row r="149" spans="8:16">
      <c r="H149" s="95">
        <v>41739</v>
      </c>
      <c r="I149" s="103">
        <v>2273.761</v>
      </c>
      <c r="J149" s="103">
        <v>5975.3825999999999</v>
      </c>
      <c r="K149" s="103">
        <v>1.5697620000000001</v>
      </c>
      <c r="L149" s="103">
        <v>0.18549299999999999</v>
      </c>
      <c r="M149" s="49">
        <f t="shared" si="4"/>
        <v>-2.0075902538589152E-2</v>
      </c>
      <c r="N149" s="49">
        <f t="shared" si="5"/>
        <v>7.529896795904234E-2</v>
      </c>
      <c r="O149" s="54"/>
      <c r="P149" s="54"/>
    </row>
    <row r="150" spans="8:16">
      <c r="H150" s="95">
        <v>41740</v>
      </c>
      <c r="I150" s="103">
        <v>2270.6660000000002</v>
      </c>
      <c r="J150" s="103">
        <v>6003.1000999999997</v>
      </c>
      <c r="K150" s="103">
        <v>-0.13611799999999999</v>
      </c>
      <c r="L150" s="103">
        <v>0.463862</v>
      </c>
      <c r="M150" s="49">
        <f t="shared" si="4"/>
        <v>-2.1409756484383258E-2</v>
      </c>
      <c r="N150" s="49">
        <f t="shared" si="5"/>
        <v>8.0286865996634926E-2</v>
      </c>
      <c r="O150" s="54"/>
      <c r="P150" s="54"/>
    </row>
    <row r="151" spans="8:16">
      <c r="H151" s="95">
        <v>41743</v>
      </c>
      <c r="I151" s="103">
        <v>2268.6129999999998</v>
      </c>
      <c r="J151" s="103">
        <v>6029.7694000000001</v>
      </c>
      <c r="K151" s="103">
        <v>-9.0413999999999994E-2</v>
      </c>
      <c r="L151" s="103">
        <v>0.44425900000000001</v>
      </c>
      <c r="M151" s="49">
        <f t="shared" si="4"/>
        <v>-2.2294539085583986E-2</v>
      </c>
      <c r="N151" s="49">
        <f t="shared" si="5"/>
        <v>8.5086135380019634E-2</v>
      </c>
      <c r="O151" s="54"/>
      <c r="P151" s="54"/>
    </row>
    <row r="152" spans="8:16">
      <c r="H152" s="95">
        <v>41744</v>
      </c>
      <c r="I152" s="103">
        <v>2229.4630000000002</v>
      </c>
      <c r="J152" s="103">
        <v>5996.0335999999998</v>
      </c>
      <c r="K152" s="103">
        <v>-1.725724</v>
      </c>
      <c r="L152" s="103">
        <v>-0.55948699999999996</v>
      </c>
      <c r="M152" s="49">
        <f t="shared" si="4"/>
        <v>-3.9167037301365615E-2</v>
      </c>
      <c r="N152" s="49">
        <f t="shared" si="5"/>
        <v>7.9015215180989529E-2</v>
      </c>
      <c r="O152" s="54"/>
      <c r="P152" s="54"/>
    </row>
    <row r="153" spans="8:16">
      <c r="H153" s="95">
        <v>41745</v>
      </c>
      <c r="I153" s="103">
        <v>2232.5259999999998</v>
      </c>
      <c r="J153" s="103">
        <v>5979.6719000000003</v>
      </c>
      <c r="K153" s="103">
        <v>0.13738700000000001</v>
      </c>
      <c r="L153" s="103">
        <v>-0.27287499999999998</v>
      </c>
      <c r="M153" s="49">
        <f t="shared" si="4"/>
        <v>-3.7846974414138645E-2</v>
      </c>
      <c r="N153" s="49">
        <f t="shared" si="5"/>
        <v>7.6070848217097531E-2</v>
      </c>
      <c r="O153" s="54"/>
      <c r="P153" s="54"/>
    </row>
    <row r="154" spans="8:16">
      <c r="H154" s="95">
        <v>41746</v>
      </c>
      <c r="I154" s="103">
        <v>2224.8029999999999</v>
      </c>
      <c r="J154" s="103">
        <v>5961.9552999999996</v>
      </c>
      <c r="K154" s="103">
        <v>-0.34593099999999999</v>
      </c>
      <c r="L154" s="103">
        <v>-0.29627999999999999</v>
      </c>
      <c r="M154" s="49">
        <f t="shared" si="4"/>
        <v>-4.1175360205211065E-2</v>
      </c>
      <c r="N154" s="49">
        <f t="shared" si="5"/>
        <v>7.2882660452226355E-2</v>
      </c>
      <c r="O154" s="54"/>
      <c r="P154" s="54"/>
    </row>
    <row r="155" spans="8:16">
      <c r="H155" s="95">
        <v>41747</v>
      </c>
      <c r="I155" s="103">
        <v>2224.4789999999998</v>
      </c>
      <c r="J155" s="103">
        <v>5986.3899000000001</v>
      </c>
      <c r="K155" s="103">
        <v>-1.4563E-2</v>
      </c>
      <c r="L155" s="103">
        <v>0.40984199999999998</v>
      </c>
      <c r="M155" s="49">
        <f t="shared" si="4"/>
        <v>-4.1314994673203764E-2</v>
      </c>
      <c r="N155" s="49">
        <f t="shared" si="5"/>
        <v>7.7279784774021865E-2</v>
      </c>
      <c r="O155" s="54"/>
      <c r="P155" s="54"/>
    </row>
    <row r="156" spans="8:16">
      <c r="H156" s="95">
        <v>41750</v>
      </c>
      <c r="I156" s="103">
        <v>2187.248</v>
      </c>
      <c r="J156" s="103">
        <v>5898.2047000000002</v>
      </c>
      <c r="K156" s="103">
        <v>-1.6736949999999999</v>
      </c>
      <c r="L156" s="103">
        <v>-1.473095</v>
      </c>
      <c r="M156" s="49">
        <f t="shared" si="4"/>
        <v>-5.7360460345534992E-2</v>
      </c>
      <c r="N156" s="49">
        <f t="shared" si="5"/>
        <v>6.14104319815727E-2</v>
      </c>
      <c r="O156" s="54"/>
      <c r="P156" s="54"/>
    </row>
    <row r="157" spans="8:16">
      <c r="H157" s="95">
        <v>41751</v>
      </c>
      <c r="I157" s="103">
        <v>2196.7950000000001</v>
      </c>
      <c r="J157" s="103">
        <v>5830.7647999999999</v>
      </c>
      <c r="K157" s="103">
        <v>0.43648500000000001</v>
      </c>
      <c r="L157" s="103">
        <v>-1.143397</v>
      </c>
      <c r="M157" s="49">
        <f t="shared" si="4"/>
        <v>-5.3245984216133468E-2</v>
      </c>
      <c r="N157" s="49">
        <f t="shared" si="5"/>
        <v>4.9274296151665897E-2</v>
      </c>
      <c r="O157" s="54"/>
      <c r="P157" s="54"/>
    </row>
    <row r="158" spans="8:16">
      <c r="H158" s="95">
        <v>41752</v>
      </c>
      <c r="I158" s="103">
        <v>2194.6680000000001</v>
      </c>
      <c r="J158" s="103">
        <v>5806.2474000000002</v>
      </c>
      <c r="K158" s="103">
        <v>-9.6823000000000006E-2</v>
      </c>
      <c r="L158" s="103">
        <v>-0.420483</v>
      </c>
      <c r="M158" s="49">
        <f t="shared" si="4"/>
        <v>-5.4162658640270589E-2</v>
      </c>
      <c r="N158" s="49">
        <f t="shared" si="5"/>
        <v>4.4862271569836132E-2</v>
      </c>
      <c r="O158" s="54"/>
      <c r="P158" s="54"/>
    </row>
    <row r="159" spans="8:16">
      <c r="H159" s="95">
        <v>41753</v>
      </c>
      <c r="I159" s="103">
        <v>2190.4740000000002</v>
      </c>
      <c r="J159" s="103">
        <v>5735.3114999999998</v>
      </c>
      <c r="K159" s="103">
        <v>-0.19109999999999999</v>
      </c>
      <c r="L159" s="103">
        <v>-1.2217169999999999</v>
      </c>
      <c r="M159" s="49">
        <f t="shared" si="4"/>
        <v>-5.5970149253731338E-2</v>
      </c>
      <c r="N159" s="49">
        <f t="shared" si="5"/>
        <v>3.2097013649573958E-2</v>
      </c>
      <c r="O159" s="54"/>
      <c r="P159" s="54"/>
    </row>
    <row r="160" spans="8:16">
      <c r="H160" s="95">
        <v>41754</v>
      </c>
      <c r="I160" s="103">
        <v>2167.826</v>
      </c>
      <c r="J160" s="103">
        <v>5627.9727000000003</v>
      </c>
      <c r="K160" s="103">
        <v>-1.0339309999999999</v>
      </c>
      <c r="L160" s="103">
        <v>-1.871543</v>
      </c>
      <c r="M160" s="49">
        <f t="shared" si="4"/>
        <v>-6.5730770954651518E-2</v>
      </c>
      <c r="N160" s="49">
        <f t="shared" si="5"/>
        <v>1.2780877999622131E-2</v>
      </c>
      <c r="O160" s="54"/>
      <c r="P160" s="54"/>
    </row>
    <row r="161" spans="8:16">
      <c r="H161" s="95">
        <v>41757</v>
      </c>
      <c r="I161" s="103">
        <v>2134.9690000000001</v>
      </c>
      <c r="J161" s="103">
        <v>5433.8437000000004</v>
      </c>
      <c r="K161" s="103">
        <v>-1.515666</v>
      </c>
      <c r="L161" s="103">
        <v>-3.4493589999999998</v>
      </c>
      <c r="M161" s="49">
        <f t="shared" si="4"/>
        <v>-7.9891171309081743E-2</v>
      </c>
      <c r="N161" s="49">
        <f t="shared" si="5"/>
        <v>-2.2153573453063236E-2</v>
      </c>
      <c r="O161" s="54"/>
      <c r="P161" s="54"/>
    </row>
    <row r="162" spans="8:16">
      <c r="H162" s="95">
        <v>41758</v>
      </c>
      <c r="I162" s="103">
        <v>2158.4699999999998</v>
      </c>
      <c r="J162" s="103">
        <v>5502.0780000000004</v>
      </c>
      <c r="K162" s="103">
        <v>1.100765</v>
      </c>
      <c r="L162" s="103">
        <v>1.255728</v>
      </c>
      <c r="M162" s="49">
        <f t="shared" si="4"/>
        <v>-6.9762931703230335E-2</v>
      </c>
      <c r="N162" s="49">
        <f t="shared" si="5"/>
        <v>-9.8744815051421408E-3</v>
      </c>
      <c r="O162" s="54"/>
      <c r="P162" s="54"/>
    </row>
    <row r="163" spans="8:16">
      <c r="H163" s="95">
        <v>41759</v>
      </c>
      <c r="I163" s="103">
        <v>2158.6590000000001</v>
      </c>
      <c r="J163" s="103">
        <v>5580.7088999999996</v>
      </c>
      <c r="K163" s="103">
        <v>8.7559999999999999E-3</v>
      </c>
      <c r="L163" s="103">
        <v>1.4291130000000001</v>
      </c>
      <c r="M163" s="49">
        <f t="shared" si="4"/>
        <v>-6.9681478263567742E-2</v>
      </c>
      <c r="N163" s="49">
        <f t="shared" si="5"/>
        <v>4.2755288422604565E-3</v>
      </c>
      <c r="O163" s="54"/>
      <c r="P163" s="54"/>
    </row>
    <row r="164" spans="8:16">
      <c r="H164" s="95">
        <v>41764</v>
      </c>
      <c r="I164" s="103">
        <v>2156.4699999999998</v>
      </c>
      <c r="J164" s="103">
        <v>5633.1090999999997</v>
      </c>
      <c r="K164" s="103">
        <v>-0.101406</v>
      </c>
      <c r="L164" s="103">
        <v>0.93895200000000001</v>
      </c>
      <c r="M164" s="49">
        <f t="shared" si="4"/>
        <v>-7.0624872863678911E-2</v>
      </c>
      <c r="N164" s="49">
        <f t="shared" si="5"/>
        <v>1.370519799530312E-2</v>
      </c>
      <c r="O164" s="54"/>
      <c r="P164" s="54"/>
    </row>
    <row r="165" spans="8:16">
      <c r="H165" s="95">
        <v>41765</v>
      </c>
      <c r="I165" s="103">
        <v>2157.328</v>
      </c>
      <c r="J165" s="103">
        <v>5664.4139999999998</v>
      </c>
      <c r="K165" s="103">
        <v>3.9787000000000003E-2</v>
      </c>
      <c r="L165" s="103">
        <v>0.55572999999999995</v>
      </c>
      <c r="M165" s="49">
        <f t="shared" si="4"/>
        <v>-7.0255100105846457E-2</v>
      </c>
      <c r="N165" s="49">
        <f t="shared" si="5"/>
        <v>1.9338665994835358E-2</v>
      </c>
      <c r="O165" s="54"/>
      <c r="P165" s="54"/>
    </row>
    <row r="166" spans="8:16">
      <c r="H166" s="95">
        <v>41766</v>
      </c>
      <c r="I166" s="103">
        <v>2137.3159999999998</v>
      </c>
      <c r="J166" s="103">
        <v>5574.0924000000005</v>
      </c>
      <c r="K166" s="103">
        <v>-0.92762900000000004</v>
      </c>
      <c r="L166" s="103">
        <v>-1.594544</v>
      </c>
      <c r="M166" s="49">
        <f t="shared" si="4"/>
        <v>-7.8879683357295449E-2</v>
      </c>
      <c r="N166" s="49">
        <f t="shared" si="5"/>
        <v>3.0848577007172029E-3</v>
      </c>
      <c r="O166" s="54"/>
      <c r="P166" s="54"/>
    </row>
    <row r="167" spans="8:16">
      <c r="H167" s="95">
        <v>41767</v>
      </c>
      <c r="I167" s="103">
        <v>2135.4960000000001</v>
      </c>
      <c r="J167" s="103">
        <v>5567.7898999999998</v>
      </c>
      <c r="K167" s="103">
        <v>-8.5153999999999994E-2</v>
      </c>
      <c r="L167" s="103">
        <v>-0.113068</v>
      </c>
      <c r="M167" s="49">
        <f t="shared" si="4"/>
        <v>-7.966404981330355E-2</v>
      </c>
      <c r="N167" s="49">
        <f t="shared" si="5"/>
        <v>1.9506923762135919E-3</v>
      </c>
      <c r="O167" s="54"/>
      <c r="P167" s="54"/>
    </row>
    <row r="168" spans="8:16">
      <c r="H168" s="95">
        <v>41768</v>
      </c>
      <c r="I168" s="103">
        <v>2133.9110000000001</v>
      </c>
      <c r="J168" s="103">
        <v>5520.7257</v>
      </c>
      <c r="K168" s="103">
        <v>-7.4221999999999996E-2</v>
      </c>
      <c r="L168" s="103">
        <v>-0.84529399999999999</v>
      </c>
      <c r="M168" s="49">
        <f t="shared" si="4"/>
        <v>-8.0347138182959021E-2</v>
      </c>
      <c r="N168" s="49">
        <f t="shared" si="5"/>
        <v>-6.5187377968130011E-3</v>
      </c>
      <c r="O168" s="54"/>
      <c r="P168" s="54"/>
    </row>
    <row r="169" spans="8:16">
      <c r="H169" s="95">
        <v>41771</v>
      </c>
      <c r="I169" s="103">
        <v>2180.0540000000001</v>
      </c>
      <c r="J169" s="103">
        <v>5598.2172</v>
      </c>
      <c r="K169" s="103">
        <v>2.1623679999999998</v>
      </c>
      <c r="L169" s="103">
        <v>1.4036470000000001</v>
      </c>
      <c r="M169" s="49">
        <f t="shared" si="4"/>
        <v>-6.046086269966866E-2</v>
      </c>
      <c r="N169" s="49">
        <f t="shared" si="5"/>
        <v>7.4262320157640893E-3</v>
      </c>
      <c r="O169" s="54"/>
      <c r="P169" s="54"/>
    </row>
    <row r="170" spans="8:16">
      <c r="H170" s="95">
        <v>41772</v>
      </c>
      <c r="I170" s="103">
        <v>2174.8519999999999</v>
      </c>
      <c r="J170" s="103">
        <v>5589.6412</v>
      </c>
      <c r="K170" s="103">
        <v>-0.238618</v>
      </c>
      <c r="L170" s="103">
        <v>-0.15319199999999999</v>
      </c>
      <c r="M170" s="49">
        <f t="shared" si="4"/>
        <v>-6.2702771657995648E-2</v>
      </c>
      <c r="N170" s="49">
        <f t="shared" si="5"/>
        <v>5.8829393822150688E-3</v>
      </c>
      <c r="O170" s="54"/>
      <c r="P170" s="54"/>
    </row>
    <row r="171" spans="8:16">
      <c r="H171" s="95">
        <v>41773</v>
      </c>
      <c r="I171" s="103">
        <v>2172.3719999999998</v>
      </c>
      <c r="J171" s="103">
        <v>5602.5492000000004</v>
      </c>
      <c r="K171" s="103">
        <v>-0.11403099999999999</v>
      </c>
      <c r="L171" s="103">
        <v>0.23092699999999999</v>
      </c>
      <c r="M171" s="49">
        <f t="shared" si="4"/>
        <v>-6.3771578696951936E-2</v>
      </c>
      <c r="N171" s="49">
        <f t="shared" si="5"/>
        <v>8.2057963451174221E-3</v>
      </c>
      <c r="O171" s="54"/>
      <c r="P171" s="54"/>
    </row>
    <row r="172" spans="8:16">
      <c r="H172" s="95">
        <v>41774</v>
      </c>
      <c r="I172" s="103">
        <v>2144.0839999999998</v>
      </c>
      <c r="J172" s="103">
        <v>5517.5515999999998</v>
      </c>
      <c r="K172" s="103">
        <v>-1.302171</v>
      </c>
      <c r="L172" s="103">
        <v>-1.5171239999999999</v>
      </c>
      <c r="M172" s="49">
        <f t="shared" si="4"/>
        <v>-7.5962874470337227E-2</v>
      </c>
      <c r="N172" s="49">
        <f t="shared" si="5"/>
        <v>-7.0899324269608766E-3</v>
      </c>
      <c r="O172" s="54"/>
      <c r="P172" s="54"/>
    </row>
    <row r="173" spans="8:16">
      <c r="H173" s="95">
        <v>41775</v>
      </c>
      <c r="I173" s="103">
        <v>2145.9520000000002</v>
      </c>
      <c r="J173" s="103">
        <v>5467.7407000000003</v>
      </c>
      <c r="K173" s="103">
        <v>8.7123000000000006E-2</v>
      </c>
      <c r="L173" s="103">
        <v>-0.90277200000000002</v>
      </c>
      <c r="M173" s="49">
        <f t="shared" si="4"/>
        <v>-7.5157821426478089E-2</v>
      </c>
      <c r="N173" s="49">
        <f t="shared" si="5"/>
        <v>-1.6053644535221623E-2</v>
      </c>
      <c r="O173" s="54"/>
      <c r="P173" s="54"/>
    </row>
    <row r="174" spans="8:16">
      <c r="H174" s="95">
        <v>41778</v>
      </c>
      <c r="I174" s="103">
        <v>2115.143</v>
      </c>
      <c r="J174" s="103">
        <v>5409.7002000000002</v>
      </c>
      <c r="K174" s="103">
        <v>-1.4356800000000001</v>
      </c>
      <c r="L174" s="103">
        <v>-1.0615079999999999</v>
      </c>
      <c r="M174" s="49">
        <f t="shared" si="4"/>
        <v>-8.8435594032608922E-2</v>
      </c>
      <c r="N174" s="49">
        <f t="shared" si="5"/>
        <v>-2.6498312923456169E-2</v>
      </c>
      <c r="O174" s="54"/>
      <c r="P174" s="54"/>
    </row>
    <row r="175" spans="8:16">
      <c r="H175" s="95">
        <v>41779</v>
      </c>
      <c r="I175" s="103">
        <v>2115.7710000000002</v>
      </c>
      <c r="J175" s="103">
        <v>5429.4414999999999</v>
      </c>
      <c r="K175" s="103">
        <v>2.9690999999999999E-2</v>
      </c>
      <c r="L175" s="103">
        <v>0.36492400000000003</v>
      </c>
      <c r="M175" s="49">
        <f t="shared" si="4"/>
        <v>-8.8164944508227983E-2</v>
      </c>
      <c r="N175" s="49">
        <f t="shared" si="5"/>
        <v>-2.2945770611576433E-2</v>
      </c>
      <c r="O175" s="54"/>
      <c r="P175" s="54"/>
    </row>
    <row r="176" spans="8:16">
      <c r="H176" s="95">
        <v>41780</v>
      </c>
      <c r="I176" s="103">
        <v>2135.9050000000002</v>
      </c>
      <c r="J176" s="103">
        <v>5486.0222999999996</v>
      </c>
      <c r="K176" s="103">
        <v>0.95161499999999999</v>
      </c>
      <c r="L176" s="103">
        <v>1.042111</v>
      </c>
      <c r="M176" s="49">
        <f t="shared" si="4"/>
        <v>-7.9487782845991783E-2</v>
      </c>
      <c r="N176" s="49">
        <f t="shared" si="5"/>
        <v>-1.276378229064512E-2</v>
      </c>
      <c r="O176" s="54"/>
      <c r="P176" s="54"/>
    </row>
    <row r="177" spans="8:16">
      <c r="H177" s="95">
        <v>41781</v>
      </c>
      <c r="I177" s="103">
        <v>2130.8679999999999</v>
      </c>
      <c r="J177" s="103">
        <v>5499.4906000000001</v>
      </c>
      <c r="K177" s="103">
        <v>-0.23582500000000001</v>
      </c>
      <c r="L177" s="103">
        <v>0.245502</v>
      </c>
      <c r="M177" s="49">
        <f t="shared" si="4"/>
        <v>-8.1658581658581753E-2</v>
      </c>
      <c r="N177" s="49">
        <f t="shared" si="5"/>
        <v>-1.0340096635744422E-2</v>
      </c>
      <c r="O177" s="54"/>
      <c r="P177" s="54"/>
    </row>
    <row r="178" spans="8:16">
      <c r="H178" s="95">
        <v>41782</v>
      </c>
      <c r="I178" s="103">
        <v>2148.4140000000002</v>
      </c>
      <c r="J178" s="103">
        <v>5558.3307000000004</v>
      </c>
      <c r="K178" s="103">
        <v>0.82342000000000004</v>
      </c>
      <c r="L178" s="103">
        <v>1.0699190000000001</v>
      </c>
      <c r="M178" s="49">
        <f t="shared" si="4"/>
        <v>-7.4096771857965815E-2</v>
      </c>
      <c r="N178" s="49">
        <f t="shared" si="5"/>
        <v>2.4846363562747165E-4</v>
      </c>
      <c r="O178" s="54"/>
      <c r="P178" s="54"/>
    </row>
    <row r="179" spans="8:16">
      <c r="H179" s="95">
        <v>41785</v>
      </c>
      <c r="I179" s="103">
        <v>2155.9760000000001</v>
      </c>
      <c r="J179" s="103">
        <v>5674.4072999999999</v>
      </c>
      <c r="K179" s="103">
        <v>0.35198099999999999</v>
      </c>
      <c r="L179" s="103">
        <v>2.088336</v>
      </c>
      <c r="M179" s="49">
        <f t="shared" si="4"/>
        <v>-7.0837772330309634E-2</v>
      </c>
      <c r="N179" s="49">
        <f t="shared" si="5"/>
        <v>2.113700861083867E-2</v>
      </c>
      <c r="O179" s="54"/>
      <c r="P179" s="54"/>
    </row>
    <row r="180" spans="8:16">
      <c r="H180" s="95">
        <v>41786</v>
      </c>
      <c r="I180" s="103">
        <v>2147.2800000000002</v>
      </c>
      <c r="J180" s="103">
        <v>5646.8816999999999</v>
      </c>
      <c r="K180" s="103">
        <v>-0.40334399999999998</v>
      </c>
      <c r="L180" s="103">
        <v>-0.48508299999999999</v>
      </c>
      <c r="M180" s="49">
        <f t="shared" si="4"/>
        <v>-7.4585492495940153E-2</v>
      </c>
      <c r="N180" s="49">
        <f t="shared" si="5"/>
        <v>1.6183643905379741E-2</v>
      </c>
      <c r="O180" s="54"/>
      <c r="P180" s="54"/>
    </row>
    <row r="181" spans="8:16">
      <c r="H181" s="95">
        <v>41787</v>
      </c>
      <c r="I181" s="103">
        <v>2169.3519999999999</v>
      </c>
      <c r="J181" s="103">
        <v>5714.7348000000002</v>
      </c>
      <c r="K181" s="103">
        <v>1.0279050000000001</v>
      </c>
      <c r="L181" s="103">
        <v>1.201603</v>
      </c>
      <c r="M181" s="49">
        <f t="shared" si="4"/>
        <v>-6.5073109849229316E-2</v>
      </c>
      <c r="N181" s="49">
        <f t="shared" si="5"/>
        <v>2.8394137071594994E-2</v>
      </c>
      <c r="O181" s="54"/>
      <c r="P181" s="54"/>
    </row>
    <row r="182" spans="8:16">
      <c r="H182" s="95">
        <v>41788</v>
      </c>
      <c r="I182" s="103">
        <v>2155.1640000000002</v>
      </c>
      <c r="J182" s="103">
        <v>5690.8235999999997</v>
      </c>
      <c r="K182" s="103">
        <v>-0.65402000000000005</v>
      </c>
      <c r="L182" s="103">
        <v>-0.41841299999999998</v>
      </c>
      <c r="M182" s="49">
        <f t="shared" si="4"/>
        <v>-7.1187720441451718E-2</v>
      </c>
      <c r="N182" s="49">
        <f t="shared" si="5"/>
        <v>2.4091201108521698E-2</v>
      </c>
      <c r="O182" s="54"/>
      <c r="P182" s="54"/>
    </row>
    <row r="183" spans="8:16">
      <c r="H183" s="95">
        <v>41789</v>
      </c>
      <c r="I183" s="103">
        <v>2156.4639999999999</v>
      </c>
      <c r="J183" s="103">
        <v>5687.8425999999999</v>
      </c>
      <c r="K183" s="103">
        <v>6.0319999999999999E-2</v>
      </c>
      <c r="L183" s="103">
        <v>-5.2382999999999999E-2</v>
      </c>
      <c r="M183" s="49">
        <f t="shared" si="4"/>
        <v>-7.0627458687160249E-2</v>
      </c>
      <c r="N183" s="49">
        <f t="shared" si="5"/>
        <v>2.3554755756305168E-2</v>
      </c>
      <c r="O183" s="54"/>
      <c r="P183" s="54"/>
    </row>
    <row r="184" spans="8:16">
      <c r="H184" s="95">
        <v>41793</v>
      </c>
      <c r="I184" s="103">
        <v>2149.9180000000001</v>
      </c>
      <c r="J184" s="103">
        <v>5691.6090999999997</v>
      </c>
      <c r="K184" s="103">
        <v>-0.30355199999999999</v>
      </c>
      <c r="L184" s="103">
        <v>6.6220000000000001E-2</v>
      </c>
      <c r="M184" s="49">
        <f t="shared" si="4"/>
        <v>-7.3448592105308519E-2</v>
      </c>
      <c r="N184" s="49">
        <f t="shared" si="5"/>
        <v>2.4232555628537211E-2</v>
      </c>
      <c r="O184" s="54"/>
      <c r="P184" s="54"/>
    </row>
    <row r="185" spans="8:16">
      <c r="H185" s="95">
        <v>41794</v>
      </c>
      <c r="I185" s="103">
        <v>2128.2739999999999</v>
      </c>
      <c r="J185" s="103">
        <v>5627.0968999999996</v>
      </c>
      <c r="K185" s="103">
        <v>-1.0067360000000001</v>
      </c>
      <c r="L185" s="103">
        <v>-1.133462</v>
      </c>
      <c r="M185" s="49">
        <f t="shared" si="4"/>
        <v>-8.2776519343683574E-2</v>
      </c>
      <c r="N185" s="49">
        <f t="shared" si="5"/>
        <v>1.2623273558336701E-2</v>
      </c>
      <c r="O185" s="54"/>
      <c r="P185" s="54"/>
    </row>
    <row r="186" spans="8:16">
      <c r="H186" s="95">
        <v>41795</v>
      </c>
      <c r="I186" s="103">
        <v>2150.6019999999999</v>
      </c>
      <c r="J186" s="103">
        <v>5689.6126999999997</v>
      </c>
      <c r="K186" s="103">
        <v>1.049113</v>
      </c>
      <c r="L186" s="103">
        <v>1.110978</v>
      </c>
      <c r="M186" s="49">
        <f t="shared" si="4"/>
        <v>-7.3153808228435202E-2</v>
      </c>
      <c r="N186" s="49">
        <f t="shared" si="5"/>
        <v>2.3873293803255313E-2</v>
      </c>
      <c r="O186" s="54"/>
      <c r="P186" s="54"/>
    </row>
    <row r="187" spans="8:16">
      <c r="H187" s="95">
        <v>41796</v>
      </c>
      <c r="I187" s="103">
        <v>2134.7159999999999</v>
      </c>
      <c r="J187" s="103">
        <v>5694.7884999999997</v>
      </c>
      <c r="K187" s="103">
        <v>-0.73867700000000003</v>
      </c>
      <c r="L187" s="103">
        <v>9.0968999999999994E-2</v>
      </c>
      <c r="M187" s="49">
        <f t="shared" si="4"/>
        <v>-8.0000206865878609E-2</v>
      </c>
      <c r="N187" s="49">
        <f t="shared" si="5"/>
        <v>2.4804704019291135E-2</v>
      </c>
      <c r="O187" s="54"/>
      <c r="P187" s="54"/>
    </row>
    <row r="188" spans="8:16">
      <c r="H188" s="95">
        <v>41799</v>
      </c>
      <c r="I188" s="103">
        <v>2134.2809999999999</v>
      </c>
      <c r="J188" s="103">
        <v>5663.2253000000001</v>
      </c>
      <c r="K188" s="103">
        <v>-2.0376999999999999E-2</v>
      </c>
      <c r="L188" s="103">
        <v>-0.55424700000000005</v>
      </c>
      <c r="M188" s="49">
        <f t="shared" si="4"/>
        <v>-8.0187679068276174E-2</v>
      </c>
      <c r="N188" s="49">
        <f t="shared" si="5"/>
        <v>1.9124753686824647E-2</v>
      </c>
      <c r="O188" s="54"/>
      <c r="P188" s="54"/>
    </row>
    <row r="189" spans="8:16">
      <c r="H189" s="95">
        <v>41800</v>
      </c>
      <c r="I189" s="103">
        <v>2161.268</v>
      </c>
      <c r="J189" s="103">
        <v>5705.4793</v>
      </c>
      <c r="K189" s="103">
        <v>1.264454</v>
      </c>
      <c r="L189" s="103">
        <v>0.746112</v>
      </c>
      <c r="M189" s="49">
        <f t="shared" si="4"/>
        <v>-6.8557076019762575E-2</v>
      </c>
      <c r="N189" s="49">
        <f t="shared" si="5"/>
        <v>2.6728565130152315E-2</v>
      </c>
      <c r="O189" s="54"/>
      <c r="P189" s="54"/>
    </row>
    <row r="190" spans="8:16">
      <c r="H190" s="95">
        <v>41801</v>
      </c>
      <c r="I190" s="103">
        <v>2160.7660000000001</v>
      </c>
      <c r="J190" s="103">
        <v>5761.3233</v>
      </c>
      <c r="K190" s="103">
        <v>-2.3227000000000001E-2</v>
      </c>
      <c r="L190" s="103">
        <v>0.97877800000000004</v>
      </c>
      <c r="M190" s="49">
        <f t="shared" si="4"/>
        <v>-6.8773423251035193E-2</v>
      </c>
      <c r="N190" s="49">
        <f t="shared" si="5"/>
        <v>3.6777962731354474E-2</v>
      </c>
      <c r="O190" s="54"/>
      <c r="P190" s="54"/>
    </row>
    <row r="191" spans="8:16">
      <c r="H191" s="95">
        <v>41802</v>
      </c>
      <c r="I191" s="103">
        <v>2153.41</v>
      </c>
      <c r="J191" s="103">
        <v>5746.6082999999999</v>
      </c>
      <c r="K191" s="103">
        <v>-0.34043499999999999</v>
      </c>
      <c r="L191" s="103">
        <v>-0.25541000000000003</v>
      </c>
      <c r="M191" s="49">
        <f t="shared" si="4"/>
        <v>-7.1943642839165323E-2</v>
      </c>
      <c r="N191" s="49">
        <f t="shared" si="5"/>
        <v>3.4129927388225623E-2</v>
      </c>
      <c r="O191" s="54"/>
      <c r="P191" s="54"/>
    </row>
    <row r="192" spans="8:16">
      <c r="H192" s="95">
        <v>41803</v>
      </c>
      <c r="I192" s="103">
        <v>2176.2420000000002</v>
      </c>
      <c r="J192" s="103">
        <v>5783.0505999999996</v>
      </c>
      <c r="K192" s="103">
        <v>1.0602720000000001</v>
      </c>
      <c r="L192" s="103">
        <v>0.63415299999999997</v>
      </c>
      <c r="M192" s="49">
        <f t="shared" si="4"/>
        <v>-6.2103722551483664E-2</v>
      </c>
      <c r="N192" s="49">
        <f t="shared" si="5"/>
        <v>4.0687895338270108E-2</v>
      </c>
      <c r="O192" s="54"/>
      <c r="P192" s="54"/>
    </row>
    <row r="193" spans="8:16">
      <c r="H193" s="95">
        <v>41806</v>
      </c>
      <c r="I193" s="103">
        <v>2191.855</v>
      </c>
      <c r="J193" s="103">
        <v>5780.0442999999996</v>
      </c>
      <c r="K193" s="103">
        <v>0.71742899999999998</v>
      </c>
      <c r="L193" s="103">
        <v>-5.1985000000000003E-2</v>
      </c>
      <c r="M193" s="49">
        <f t="shared" si="4"/>
        <v>-5.5374978882441583E-2</v>
      </c>
      <c r="N193" s="49">
        <f t="shared" si="5"/>
        <v>4.014689712882058E-2</v>
      </c>
      <c r="O193" s="54"/>
      <c r="P193" s="54"/>
    </row>
    <row r="194" spans="8:16">
      <c r="H194" s="95">
        <v>41807</v>
      </c>
      <c r="I194" s="103">
        <v>2169.674</v>
      </c>
      <c r="J194" s="103">
        <v>5719.2419</v>
      </c>
      <c r="K194" s="103">
        <v>-1.0119739999999999</v>
      </c>
      <c r="L194" s="103">
        <v>-1.0519369999999999</v>
      </c>
      <c r="M194" s="49">
        <f t="shared" si="4"/>
        <v>-6.4934337322397062E-2</v>
      </c>
      <c r="N194" s="49">
        <f t="shared" si="5"/>
        <v>2.9205211491915462E-2</v>
      </c>
      <c r="O194" s="54"/>
      <c r="P194" s="54"/>
    </row>
    <row r="195" spans="8:16">
      <c r="H195" s="95">
        <v>41808</v>
      </c>
      <c r="I195" s="103">
        <v>2160.239</v>
      </c>
      <c r="J195" s="103">
        <v>5684.2682000000004</v>
      </c>
      <c r="K195" s="103">
        <v>-0.43485800000000002</v>
      </c>
      <c r="L195" s="103">
        <v>-0.61150899999999997</v>
      </c>
      <c r="M195" s="49">
        <f t="shared" si="4"/>
        <v>-6.9000544746813386E-2</v>
      </c>
      <c r="N195" s="49">
        <f t="shared" si="5"/>
        <v>2.2911525207173211E-2</v>
      </c>
      <c r="O195" s="54"/>
      <c r="P195" s="54"/>
    </row>
    <row r="196" spans="8:16">
      <c r="H196" s="95">
        <v>41809</v>
      </c>
      <c r="I196" s="103">
        <v>2126.9070000000002</v>
      </c>
      <c r="J196" s="103">
        <v>5574.808</v>
      </c>
      <c r="K196" s="103">
        <v>-1.542977</v>
      </c>
      <c r="L196" s="103">
        <v>-1.9256690000000001</v>
      </c>
      <c r="M196" s="49">
        <f t="shared" si="4"/>
        <v>-8.3365656126850096E-2</v>
      </c>
      <c r="N196" s="49">
        <f t="shared" si="5"/>
        <v>3.2136333780221626E-3</v>
      </c>
      <c r="O196" s="54"/>
      <c r="P196" s="54"/>
    </row>
    <row r="197" spans="8:16">
      <c r="H197" s="95">
        <v>41810</v>
      </c>
      <c r="I197" s="103">
        <v>2136.7289999999998</v>
      </c>
      <c r="J197" s="103">
        <v>5617.3549999999996</v>
      </c>
      <c r="K197" s="103">
        <v>0.46179700000000001</v>
      </c>
      <c r="L197" s="103">
        <v>0.76320100000000002</v>
      </c>
      <c r="M197" s="49">
        <f t="shared" si="4"/>
        <v>-7.9132663087887023E-2</v>
      </c>
      <c r="N197" s="49">
        <f t="shared" si="5"/>
        <v>1.0870171586931709E-2</v>
      </c>
      <c r="O197" s="54"/>
      <c r="P197" s="54"/>
    </row>
    <row r="198" spans="8:16">
      <c r="H198" s="95">
        <v>41813</v>
      </c>
      <c r="I198" s="103">
        <v>2134.11</v>
      </c>
      <c r="J198" s="103">
        <v>5663.9198999999999</v>
      </c>
      <c r="K198" s="103">
        <v>-0.122571</v>
      </c>
      <c r="L198" s="103">
        <v>0.82894699999999999</v>
      </c>
      <c r="M198" s="49">
        <f t="shared" ref="M198:M245" si="6">I198/$I$5-1</f>
        <v>-8.026137503749442E-2</v>
      </c>
      <c r="N198" s="49">
        <f t="shared" ref="N198:N245" si="7">J198/$J$5-1</f>
        <v>1.9249750312671621E-2</v>
      </c>
      <c r="O198" s="54"/>
      <c r="P198" s="54"/>
    </row>
    <row r="199" spans="8:16">
      <c r="H199" s="95">
        <v>41814</v>
      </c>
      <c r="I199" s="103">
        <v>2144.8209999999999</v>
      </c>
      <c r="J199" s="103">
        <v>5717.0254999999997</v>
      </c>
      <c r="K199" s="103">
        <v>0.50189499999999998</v>
      </c>
      <c r="L199" s="103">
        <v>0.937612</v>
      </c>
      <c r="M199" s="49">
        <f t="shared" si="6"/>
        <v>-7.5645249152711869E-2</v>
      </c>
      <c r="N199" s="49">
        <f t="shared" si="7"/>
        <v>2.880635960373934E-2</v>
      </c>
      <c r="O199" s="54"/>
      <c r="P199" s="54"/>
    </row>
    <row r="200" spans="8:16">
      <c r="H200" s="95">
        <v>41815</v>
      </c>
      <c r="I200" s="103">
        <v>2133.3710000000001</v>
      </c>
      <c r="J200" s="103">
        <v>5699.2344000000003</v>
      </c>
      <c r="K200" s="103">
        <v>-0.53384399999999999</v>
      </c>
      <c r="L200" s="103">
        <v>-0.311195</v>
      </c>
      <c r="M200" s="49">
        <f t="shared" si="6"/>
        <v>-8.0579862296280225E-2</v>
      </c>
      <c r="N200" s="49">
        <f t="shared" si="7"/>
        <v>2.5604765203933955E-2</v>
      </c>
      <c r="O200" s="54"/>
      <c r="P200" s="54"/>
    </row>
    <row r="201" spans="8:16">
      <c r="H201" s="95">
        <v>41816</v>
      </c>
      <c r="I201" s="103">
        <v>2149.076</v>
      </c>
      <c r="J201" s="103">
        <v>5772.6324000000004</v>
      </c>
      <c r="K201" s="103">
        <v>0.73615900000000001</v>
      </c>
      <c r="L201" s="103">
        <v>1.287857</v>
      </c>
      <c r="M201" s="49">
        <f t="shared" si="6"/>
        <v>-7.3811469333857405E-2</v>
      </c>
      <c r="N201" s="49">
        <f t="shared" si="7"/>
        <v>3.8813089914431664E-2</v>
      </c>
      <c r="O201" s="54"/>
      <c r="P201" s="54"/>
    </row>
    <row r="202" spans="8:16">
      <c r="H202" s="95">
        <v>41817</v>
      </c>
      <c r="I202" s="103">
        <v>2150.2579999999998</v>
      </c>
      <c r="J202" s="103">
        <v>5796.0164000000004</v>
      </c>
      <c r="K202" s="103">
        <v>5.5E-2</v>
      </c>
      <c r="L202" s="103">
        <v>0.405084</v>
      </c>
      <c r="M202" s="49">
        <f t="shared" si="6"/>
        <v>-7.3302062108032362E-2</v>
      </c>
      <c r="N202" s="49">
        <f t="shared" si="7"/>
        <v>4.3021153690423919E-2</v>
      </c>
      <c r="O202" s="54"/>
      <c r="P202" s="54"/>
    </row>
    <row r="203" spans="8:16">
      <c r="H203" s="95">
        <v>41820</v>
      </c>
      <c r="I203" s="103">
        <v>2165.1179999999999</v>
      </c>
      <c r="J203" s="103">
        <v>5854.4183000000003</v>
      </c>
      <c r="K203" s="103">
        <v>0.69108000000000003</v>
      </c>
      <c r="L203" s="103">
        <v>1.0076210000000001</v>
      </c>
      <c r="M203" s="49">
        <f t="shared" si="6"/>
        <v>-6.6897839285898986E-2</v>
      </c>
      <c r="N203" s="49">
        <f t="shared" si="7"/>
        <v>5.3530857754703565E-2</v>
      </c>
      <c r="O203" s="54"/>
      <c r="P203" s="54"/>
    </row>
    <row r="204" spans="8:16">
      <c r="H204" s="95">
        <v>41821</v>
      </c>
      <c r="I204" s="103">
        <v>2164.5590000000002</v>
      </c>
      <c r="J204" s="103">
        <v>5876.2855</v>
      </c>
      <c r="K204" s="103">
        <v>-2.5818000000000001E-2</v>
      </c>
      <c r="L204" s="103">
        <v>0.37351600000000001</v>
      </c>
      <c r="M204" s="49">
        <f t="shared" si="6"/>
        <v>-6.7138751840244315E-2</v>
      </c>
      <c r="N204" s="49">
        <f t="shared" si="7"/>
        <v>5.7465966042523409E-2</v>
      </c>
      <c r="O204" s="54"/>
      <c r="P204" s="54"/>
    </row>
    <row r="205" spans="8:16">
      <c r="H205" s="95">
        <v>41822</v>
      </c>
      <c r="I205" s="103">
        <v>2170.8670000000002</v>
      </c>
      <c r="J205" s="103">
        <v>5908.5111999999999</v>
      </c>
      <c r="K205" s="103">
        <v>0.29142200000000001</v>
      </c>
      <c r="L205" s="103">
        <v>0.54840299999999997</v>
      </c>
      <c r="M205" s="49">
        <f t="shared" si="6"/>
        <v>-6.4420189420189344E-2</v>
      </c>
      <c r="N205" s="49">
        <f t="shared" si="7"/>
        <v>6.3265136450750825E-2</v>
      </c>
      <c r="O205" s="54"/>
      <c r="P205" s="54"/>
    </row>
    <row r="206" spans="8:16">
      <c r="H206" s="95">
        <v>41823</v>
      </c>
      <c r="I206" s="103">
        <v>2180.192</v>
      </c>
      <c r="J206" s="103">
        <v>6023.4197999999997</v>
      </c>
      <c r="K206" s="103">
        <v>0.42955199999999999</v>
      </c>
      <c r="L206" s="103">
        <v>1.944798</v>
      </c>
      <c r="M206" s="49">
        <f t="shared" si="6"/>
        <v>-6.0401388759597774E-2</v>
      </c>
      <c r="N206" s="49">
        <f t="shared" si="7"/>
        <v>8.3943494182959988E-2</v>
      </c>
      <c r="O206" s="54"/>
      <c r="P206" s="54"/>
    </row>
    <row r="207" spans="8:16">
      <c r="H207" s="95">
        <v>41824</v>
      </c>
      <c r="I207" s="103">
        <v>2178.6950000000002</v>
      </c>
      <c r="J207" s="103">
        <v>5994.5007999999998</v>
      </c>
      <c r="K207" s="103">
        <v>-6.8664000000000003E-2</v>
      </c>
      <c r="L207" s="103">
        <v>-0.48010900000000001</v>
      </c>
      <c r="M207" s="49">
        <f t="shared" si="6"/>
        <v>-6.1046551718193509E-2</v>
      </c>
      <c r="N207" s="49">
        <f t="shared" si="7"/>
        <v>7.8739380415515647E-2</v>
      </c>
      <c r="O207" s="54"/>
      <c r="P207" s="54"/>
    </row>
    <row r="208" spans="8:16">
      <c r="H208" s="95">
        <v>41827</v>
      </c>
      <c r="I208" s="103">
        <v>2176.2890000000002</v>
      </c>
      <c r="J208" s="103">
        <v>5967.7222000000002</v>
      </c>
      <c r="K208" s="103">
        <v>-0.110433</v>
      </c>
      <c r="L208" s="103">
        <v>-0.44671899999999998</v>
      </c>
      <c r="M208" s="49">
        <f t="shared" si="6"/>
        <v>-6.2083466934213183E-2</v>
      </c>
      <c r="N208" s="49">
        <f t="shared" si="7"/>
        <v>7.3920441969065775E-2</v>
      </c>
      <c r="O208" s="54"/>
      <c r="P208" s="54"/>
    </row>
    <row r="209" spans="8:16">
      <c r="H209" s="95">
        <v>41828</v>
      </c>
      <c r="I209" s="103">
        <v>2180.473</v>
      </c>
      <c r="J209" s="103">
        <v>6005.1219000000001</v>
      </c>
      <c r="K209" s="103">
        <v>0.19225400000000001</v>
      </c>
      <c r="L209" s="103">
        <v>0.62670000000000003</v>
      </c>
      <c r="M209" s="49">
        <f t="shared" si="6"/>
        <v>-6.0280286026554775E-2</v>
      </c>
      <c r="N209" s="49">
        <f t="shared" si="7"/>
        <v>8.0650698674632704E-2</v>
      </c>
      <c r="O209" s="54"/>
      <c r="P209" s="54"/>
    </row>
    <row r="210" spans="8:16">
      <c r="H210" s="95">
        <v>41829</v>
      </c>
      <c r="I210" s="103">
        <v>2148.71</v>
      </c>
      <c r="J210" s="103">
        <v>5905.9798000000001</v>
      </c>
      <c r="K210" s="103">
        <v>-1.4567019999999999</v>
      </c>
      <c r="L210" s="103">
        <v>-1.6509590000000001</v>
      </c>
      <c r="M210" s="49">
        <f t="shared" si="6"/>
        <v>-7.3969204566219471E-2</v>
      </c>
      <c r="N210" s="49">
        <f t="shared" si="7"/>
        <v>6.280959879070358E-2</v>
      </c>
      <c r="O210" s="54"/>
      <c r="P210" s="54"/>
    </row>
    <row r="211" spans="8:16">
      <c r="H211" s="95">
        <v>41830</v>
      </c>
      <c r="I211" s="103">
        <v>2142.8470000000002</v>
      </c>
      <c r="J211" s="103">
        <v>5916.7848000000004</v>
      </c>
      <c r="K211" s="103">
        <v>-0.27286100000000002</v>
      </c>
      <c r="L211" s="103">
        <v>0.18295</v>
      </c>
      <c r="M211" s="49">
        <f t="shared" si="6"/>
        <v>-7.6495985078074535E-2</v>
      </c>
      <c r="N211" s="49">
        <f t="shared" si="7"/>
        <v>6.4754010743303558E-2</v>
      </c>
      <c r="O211" s="54"/>
      <c r="P211" s="54"/>
    </row>
    <row r="212" spans="8:16">
      <c r="H212" s="95">
        <v>41831</v>
      </c>
      <c r="I212" s="103">
        <v>2148.009</v>
      </c>
      <c r="J212" s="103">
        <v>5930.3639000000003</v>
      </c>
      <c r="K212" s="103">
        <v>0.240894</v>
      </c>
      <c r="L212" s="103">
        <v>0.22950100000000001</v>
      </c>
      <c r="M212" s="49">
        <f t="shared" si="6"/>
        <v>-7.4271314942956801E-2</v>
      </c>
      <c r="N212" s="49">
        <f t="shared" si="7"/>
        <v>6.7197635393516419E-2</v>
      </c>
      <c r="O212" s="54"/>
      <c r="P212" s="54"/>
    </row>
    <row r="213" spans="8:16">
      <c r="H213" s="95">
        <v>41834</v>
      </c>
      <c r="I213" s="103">
        <v>2171.7579999999998</v>
      </c>
      <c r="J213" s="103">
        <v>5979.5362999999998</v>
      </c>
      <c r="K213" s="103">
        <v>1.105629</v>
      </c>
      <c r="L213" s="103">
        <v>0.82916299999999998</v>
      </c>
      <c r="M213" s="49">
        <f t="shared" si="6"/>
        <v>-6.4036194633209642E-2</v>
      </c>
      <c r="N213" s="49">
        <f t="shared" si="7"/>
        <v>7.604644634196811E-2</v>
      </c>
      <c r="O213" s="54"/>
      <c r="P213" s="54"/>
    </row>
    <row r="214" spans="8:16">
      <c r="H214" s="95">
        <v>41835</v>
      </c>
      <c r="I214" s="103">
        <v>2174.9760000000001</v>
      </c>
      <c r="J214" s="103">
        <v>5993.6450000000004</v>
      </c>
      <c r="K214" s="103">
        <v>0.148175</v>
      </c>
      <c r="L214" s="103">
        <v>0.23594999999999999</v>
      </c>
      <c r="M214" s="49">
        <f t="shared" si="6"/>
        <v>-6.2649331306047662E-2</v>
      </c>
      <c r="N214" s="49">
        <f t="shared" si="7"/>
        <v>7.8585375070857388E-2</v>
      </c>
      <c r="O214" s="54"/>
      <c r="P214" s="54"/>
    </row>
    <row r="215" spans="8:16">
      <c r="H215" s="95">
        <v>41836</v>
      </c>
      <c r="I215" s="103">
        <v>2170.8679999999999</v>
      </c>
      <c r="J215" s="103">
        <v>5924.1733000000004</v>
      </c>
      <c r="K215" s="103">
        <v>-0.18887599999999999</v>
      </c>
      <c r="L215" s="103">
        <v>-1.159089</v>
      </c>
      <c r="M215" s="49">
        <f t="shared" si="6"/>
        <v>-6.4419758449609232E-2</v>
      </c>
      <c r="N215" s="49">
        <f t="shared" si="7"/>
        <v>6.6083607014639334E-2</v>
      </c>
      <c r="O215" s="54"/>
      <c r="P215" s="54"/>
    </row>
    <row r="216" spans="8:16">
      <c r="H216" s="95">
        <v>41837</v>
      </c>
      <c r="I216" s="103">
        <v>2157.0680000000002</v>
      </c>
      <c r="J216" s="103">
        <v>5883.9007000000001</v>
      </c>
      <c r="K216" s="103">
        <v>-0.63568999999999998</v>
      </c>
      <c r="L216" s="103">
        <v>-0.67980099999999999</v>
      </c>
      <c r="M216" s="49">
        <f t="shared" si="6"/>
        <v>-7.0367152456704662E-2</v>
      </c>
      <c r="N216" s="49">
        <f t="shared" si="7"/>
        <v>5.8836358074123352E-2</v>
      </c>
      <c r="O216" s="54"/>
      <c r="P216" s="54"/>
    </row>
    <row r="217" spans="8:16">
      <c r="H217" s="95">
        <v>41838</v>
      </c>
      <c r="I217" s="103">
        <v>2164.1439999999998</v>
      </c>
      <c r="J217" s="103">
        <v>5885.1931000000004</v>
      </c>
      <c r="K217" s="103">
        <v>0.328038</v>
      </c>
      <c r="L217" s="103">
        <v>2.1964999999999998E-2</v>
      </c>
      <c r="M217" s="49">
        <f t="shared" si="6"/>
        <v>-6.7317604631037531E-2</v>
      </c>
      <c r="N217" s="49">
        <f t="shared" si="7"/>
        <v>5.9068931698143867E-2</v>
      </c>
      <c r="O217" s="54"/>
      <c r="P217" s="54"/>
    </row>
    <row r="218" spans="8:16">
      <c r="H218" s="95">
        <v>41841</v>
      </c>
      <c r="I218" s="103">
        <v>2166.2950000000001</v>
      </c>
      <c r="J218" s="103">
        <v>5901.3323</v>
      </c>
      <c r="K218" s="103">
        <v>9.9392999999999995E-2</v>
      </c>
      <c r="L218" s="103">
        <v>0.27423399999999998</v>
      </c>
      <c r="M218" s="49">
        <f t="shared" si="6"/>
        <v>-6.6390586912974947E-2</v>
      </c>
      <c r="N218" s="49">
        <f t="shared" si="7"/>
        <v>6.1973258712063384E-2</v>
      </c>
      <c r="O218" s="54"/>
      <c r="P218" s="54"/>
    </row>
    <row r="219" spans="8:16">
      <c r="H219" s="95">
        <v>41842</v>
      </c>
      <c r="I219" s="103">
        <v>2192.6979999999999</v>
      </c>
      <c r="J219" s="103">
        <v>5954.9319999999998</v>
      </c>
      <c r="K219" s="103">
        <v>1.218809</v>
      </c>
      <c r="L219" s="103">
        <v>0.90826399999999996</v>
      </c>
      <c r="M219" s="49">
        <f t="shared" si="6"/>
        <v>-5.5011670683312586E-2</v>
      </c>
      <c r="N219" s="49">
        <f t="shared" si="7"/>
        <v>7.1618783685295062E-2</v>
      </c>
      <c r="O219" s="54"/>
      <c r="P219" s="54"/>
    </row>
    <row r="220" spans="8:16">
      <c r="H220" s="95">
        <v>41843</v>
      </c>
      <c r="I220" s="103">
        <v>2197.8330000000001</v>
      </c>
      <c r="J220" s="103">
        <v>5860.9</v>
      </c>
      <c r="K220" s="103">
        <v>0.23418600000000001</v>
      </c>
      <c r="L220" s="103">
        <v>-1.579061</v>
      </c>
      <c r="M220" s="49">
        <f t="shared" si="6"/>
        <v>-5.279863675386065E-2</v>
      </c>
      <c r="N220" s="49">
        <f t="shared" si="7"/>
        <v>5.4697270984982671E-2</v>
      </c>
      <c r="O220" s="54"/>
      <c r="P220" s="54"/>
    </row>
    <row r="221" spans="8:16">
      <c r="H221" s="95">
        <v>41844</v>
      </c>
      <c r="I221" s="103">
        <v>2237.0149999999999</v>
      </c>
      <c r="J221" s="103">
        <v>5841.6788999999999</v>
      </c>
      <c r="K221" s="103">
        <v>1.782756</v>
      </c>
      <c r="L221" s="103">
        <v>-0.327955</v>
      </c>
      <c r="M221" s="49">
        <f t="shared" si="6"/>
        <v>-3.5912347479511775E-2</v>
      </c>
      <c r="N221" s="49">
        <f t="shared" si="7"/>
        <v>5.1238341176364832E-2</v>
      </c>
      <c r="O221" s="54"/>
      <c r="P221" s="54"/>
    </row>
    <row r="222" spans="8:16">
      <c r="H222" s="95">
        <v>41845</v>
      </c>
      <c r="I222" s="103">
        <v>2260.4540000000002</v>
      </c>
      <c r="J222" s="103">
        <v>5883.8591999999999</v>
      </c>
      <c r="K222" s="103">
        <v>1.0477799999999999</v>
      </c>
      <c r="L222" s="103">
        <v>0.72205799999999998</v>
      </c>
      <c r="M222" s="49">
        <f t="shared" si="6"/>
        <v>-2.5810828049633971E-2</v>
      </c>
      <c r="N222" s="49">
        <f t="shared" si="7"/>
        <v>5.8828889948622898E-2</v>
      </c>
      <c r="O222" s="54"/>
      <c r="P222" s="54"/>
    </row>
    <row r="223" spans="8:16">
      <c r="H223" s="95">
        <v>41848</v>
      </c>
      <c r="I223" s="103">
        <v>2323.8969999999999</v>
      </c>
      <c r="J223" s="103">
        <v>5981.1126000000004</v>
      </c>
      <c r="K223" s="103">
        <v>2.8066490000000002</v>
      </c>
      <c r="L223" s="103">
        <v>1.6528849999999999</v>
      </c>
      <c r="M223" s="49">
        <f t="shared" si="6"/>
        <v>1.531238471536911E-3</v>
      </c>
      <c r="N223" s="49">
        <f t="shared" si="7"/>
        <v>7.6330109142605407E-2</v>
      </c>
      <c r="O223" s="54"/>
      <c r="P223" s="54"/>
    </row>
    <row r="224" spans="8:16">
      <c r="H224" s="95">
        <v>41849</v>
      </c>
      <c r="I224" s="103">
        <v>2331.3690000000001</v>
      </c>
      <c r="J224" s="103">
        <v>6028.7986000000001</v>
      </c>
      <c r="K224" s="103">
        <v>0.32152900000000001</v>
      </c>
      <c r="L224" s="103">
        <v>0.79727599999999998</v>
      </c>
      <c r="M224" s="49">
        <f t="shared" si="6"/>
        <v>4.7514506469730211E-3</v>
      </c>
      <c r="N224" s="49">
        <f t="shared" si="7"/>
        <v>8.4911435229757304E-2</v>
      </c>
      <c r="O224" s="54"/>
      <c r="P224" s="54"/>
    </row>
    <row r="225" spans="8:16">
      <c r="H225" s="95">
        <v>41850</v>
      </c>
      <c r="I225" s="103">
        <v>2322.011</v>
      </c>
      <c r="J225" s="103">
        <v>6089.5555999999997</v>
      </c>
      <c r="K225" s="103">
        <v>-0.401395</v>
      </c>
      <c r="L225" s="103">
        <v>1.0077799999999999</v>
      </c>
      <c r="M225" s="49">
        <f t="shared" si="6"/>
        <v>7.1842795723386921E-4</v>
      </c>
      <c r="N225" s="49">
        <f t="shared" si="7"/>
        <v>9.5844950917319816E-2</v>
      </c>
      <c r="O225" s="54"/>
      <c r="P225" s="54"/>
    </row>
    <row r="226" spans="8:16">
      <c r="H226" s="95">
        <v>41851</v>
      </c>
      <c r="I226" s="103">
        <v>2350.2510000000002</v>
      </c>
      <c r="J226" s="103">
        <v>6106.9306999999999</v>
      </c>
      <c r="K226" s="103">
        <v>1.2161869999999999</v>
      </c>
      <c r="L226" s="103">
        <v>0.28532600000000002</v>
      </c>
      <c r="M226" s="49">
        <f t="shared" si="6"/>
        <v>1.2889037142768567E-2</v>
      </c>
      <c r="N226" s="49">
        <f t="shared" si="7"/>
        <v>9.8971684107289182E-2</v>
      </c>
      <c r="O226" s="54"/>
      <c r="P226" s="54"/>
    </row>
    <row r="227" spans="8:16">
      <c r="H227" s="95">
        <v>41852</v>
      </c>
      <c r="I227" s="103">
        <v>2329.402</v>
      </c>
      <c r="J227" s="103">
        <v>6135.3604999999998</v>
      </c>
      <c r="K227" s="103">
        <v>-0.88709700000000002</v>
      </c>
      <c r="L227" s="103">
        <v>0.46553299999999997</v>
      </c>
      <c r="M227" s="49">
        <f t="shared" si="6"/>
        <v>3.9037315156718044E-3</v>
      </c>
      <c r="N227" s="49">
        <f t="shared" si="7"/>
        <v>0.1040877639712432</v>
      </c>
      <c r="O227" s="54"/>
      <c r="P227" s="54"/>
    </row>
    <row r="228" spans="8:16">
      <c r="H228" s="95">
        <v>41855</v>
      </c>
      <c r="I228" s="103">
        <v>2375.62</v>
      </c>
      <c r="J228" s="103">
        <v>6191.4048000000003</v>
      </c>
      <c r="K228" s="103">
        <v>1.9841139999999999</v>
      </c>
      <c r="L228" s="103">
        <v>0.91346400000000005</v>
      </c>
      <c r="M228" s="49">
        <f t="shared" si="6"/>
        <v>2.3822329792478891E-2</v>
      </c>
      <c r="N228" s="49">
        <f t="shared" si="7"/>
        <v>0.11417320652516216</v>
      </c>
      <c r="O228" s="54"/>
      <c r="P228" s="54"/>
    </row>
    <row r="229" spans="8:16">
      <c r="H229" s="95">
        <v>41856</v>
      </c>
      <c r="I229" s="103">
        <v>2369.3530000000001</v>
      </c>
      <c r="J229" s="103">
        <v>6193.9377999999997</v>
      </c>
      <c r="K229" s="103">
        <v>-0.26380500000000001</v>
      </c>
      <c r="L229" s="103">
        <v>4.0911999999999997E-2</v>
      </c>
      <c r="M229" s="49">
        <f t="shared" si="6"/>
        <v>2.1121437166213397E-2</v>
      </c>
      <c r="N229" s="49">
        <f t="shared" si="7"/>
        <v>0.11462903211293973</v>
      </c>
      <c r="O229" s="54"/>
      <c r="P229" s="54"/>
    </row>
    <row r="230" spans="8:16">
      <c r="H230" s="95">
        <v>41857</v>
      </c>
      <c r="I230" s="103">
        <v>2363.221</v>
      </c>
      <c r="J230" s="103">
        <v>6210.5595999999996</v>
      </c>
      <c r="K230" s="103">
        <v>-0.25880500000000001</v>
      </c>
      <c r="L230" s="103">
        <v>0.26835599999999998</v>
      </c>
      <c r="M230" s="49">
        <f t="shared" si="6"/>
        <v>1.8478725568277676E-2</v>
      </c>
      <c r="N230" s="49">
        <f t="shared" si="7"/>
        <v>0.11762020532846251</v>
      </c>
      <c r="O230" s="54"/>
      <c r="P230" s="54"/>
    </row>
    <row r="231" spans="8:16">
      <c r="H231" s="95">
        <v>41858</v>
      </c>
      <c r="I231" s="103">
        <v>2327.4569999999999</v>
      </c>
      <c r="J231" s="103">
        <v>6151.6367</v>
      </c>
      <c r="K231" s="103">
        <v>-1.513358</v>
      </c>
      <c r="L231" s="103">
        <v>-0.94875299999999996</v>
      </c>
      <c r="M231" s="49">
        <f t="shared" si="6"/>
        <v>3.065493737135494E-3</v>
      </c>
      <c r="N231" s="49">
        <f t="shared" si="7"/>
        <v>0.10701674479705603</v>
      </c>
      <c r="O231" s="54"/>
      <c r="P231" s="54"/>
    </row>
    <row r="232" spans="8:16">
      <c r="H232" s="95">
        <v>41859</v>
      </c>
      <c r="I232" s="103">
        <v>2331.134</v>
      </c>
      <c r="J232" s="103">
        <v>6179.8194000000003</v>
      </c>
      <c r="K232" s="103">
        <v>0.15798400000000001</v>
      </c>
      <c r="L232" s="103">
        <v>0.45813300000000001</v>
      </c>
      <c r="M232" s="49">
        <f t="shared" si="6"/>
        <v>4.6501725606202804E-3</v>
      </c>
      <c r="N232" s="49">
        <f t="shared" si="7"/>
        <v>0.11208835782218673</v>
      </c>
      <c r="O232" s="54"/>
      <c r="P232" s="54"/>
    </row>
    <row r="233" spans="8:16">
      <c r="H233" s="95">
        <v>41862</v>
      </c>
      <c r="I233" s="103">
        <v>2365.3490000000002</v>
      </c>
      <c r="J233" s="103">
        <v>6271.2205000000004</v>
      </c>
      <c r="K233" s="103">
        <v>1.467741</v>
      </c>
      <c r="L233" s="103">
        <v>1.479025</v>
      </c>
      <c r="M233" s="49">
        <f t="shared" si="6"/>
        <v>1.9395830962995131E-2</v>
      </c>
      <c r="N233" s="49">
        <f t="shared" si="7"/>
        <v>0.12853642735673354</v>
      </c>
      <c r="O233" s="54"/>
      <c r="P233" s="54"/>
    </row>
    <row r="234" spans="8:16">
      <c r="H234" s="95">
        <v>41863</v>
      </c>
      <c r="I234" s="103">
        <v>2357.0520000000001</v>
      </c>
      <c r="J234" s="103">
        <v>6273.5228999999999</v>
      </c>
      <c r="K234" s="103">
        <v>-0.350773</v>
      </c>
      <c r="L234" s="103">
        <v>3.6713999999999997E-2</v>
      </c>
      <c r="M234" s="49">
        <f t="shared" si="6"/>
        <v>1.5820068058874037E-2</v>
      </c>
      <c r="N234" s="49">
        <f t="shared" si="7"/>
        <v>0.12895075536040457</v>
      </c>
      <c r="O234" s="54"/>
      <c r="P234" s="54"/>
    </row>
    <row r="235" spans="8:16">
      <c r="H235" s="95">
        <v>41864</v>
      </c>
      <c r="I235" s="103">
        <v>2358.9009999999998</v>
      </c>
      <c r="J235" s="103">
        <v>6254.2539999999999</v>
      </c>
      <c r="K235" s="103">
        <v>7.8445000000000001E-2</v>
      </c>
      <c r="L235" s="103">
        <v>-0.30714599999999997</v>
      </c>
      <c r="M235" s="49">
        <f t="shared" si="6"/>
        <v>1.6616932661708717E-2</v>
      </c>
      <c r="N235" s="49">
        <f t="shared" si="7"/>
        <v>0.12548322371084852</v>
      </c>
      <c r="O235" s="54"/>
      <c r="P235" s="54"/>
    </row>
    <row r="236" spans="8:16">
      <c r="H236" s="95">
        <v>41865</v>
      </c>
      <c r="I236" s="103">
        <v>2335.9450000000002</v>
      </c>
      <c r="J236" s="103">
        <v>6219.933</v>
      </c>
      <c r="K236" s="103">
        <v>-0.97316499999999995</v>
      </c>
      <c r="L236" s="103">
        <v>-0.54876199999999997</v>
      </c>
      <c r="M236" s="49">
        <f t="shared" si="6"/>
        <v>6.7235720220795159E-3</v>
      </c>
      <c r="N236" s="49">
        <f t="shared" si="7"/>
        <v>0.11930699394451993</v>
      </c>
      <c r="O236" s="54"/>
      <c r="P236" s="54"/>
    </row>
    <row r="237" spans="8:16">
      <c r="H237" s="95">
        <v>41866</v>
      </c>
      <c r="I237" s="103">
        <v>2360.6350000000002</v>
      </c>
      <c r="J237" s="103">
        <v>6281.3882000000003</v>
      </c>
      <c r="K237" s="103">
        <v>1.0569599999999999</v>
      </c>
      <c r="L237" s="103">
        <v>0.98803600000000003</v>
      </c>
      <c r="M237" s="49">
        <f t="shared" si="6"/>
        <v>1.7364235647817861E-2</v>
      </c>
      <c r="N237" s="49">
        <f t="shared" si="7"/>
        <v>0.13036615409532226</v>
      </c>
      <c r="O237" s="54"/>
      <c r="P237" s="54"/>
    </row>
    <row r="238" spans="8:16">
      <c r="H238" s="95">
        <v>41869</v>
      </c>
      <c r="I238" s="103">
        <v>2374.5619999999999</v>
      </c>
      <c r="J238" s="103">
        <v>6367.0838999999996</v>
      </c>
      <c r="K238" s="103">
        <v>0.58996800000000005</v>
      </c>
      <c r="L238" s="103">
        <v>1.3642799999999999</v>
      </c>
      <c r="M238" s="49">
        <f t="shared" si="6"/>
        <v>2.3366362918601613E-2</v>
      </c>
      <c r="N238" s="49">
        <f t="shared" si="7"/>
        <v>0.14578750933515683</v>
      </c>
      <c r="O238" s="54"/>
      <c r="P238" s="54"/>
    </row>
    <row r="239" spans="8:16">
      <c r="H239" s="95">
        <v>41870</v>
      </c>
      <c r="I239" s="103">
        <v>2374.768</v>
      </c>
      <c r="J239" s="103">
        <v>6358.0834999999997</v>
      </c>
      <c r="K239" s="103">
        <v>8.6750000000000004E-3</v>
      </c>
      <c r="L239" s="103">
        <v>-0.14135800000000001</v>
      </c>
      <c r="M239" s="49">
        <f t="shared" si="6"/>
        <v>2.3455142858127997E-2</v>
      </c>
      <c r="N239" s="49">
        <f t="shared" si="7"/>
        <v>0.14416784387118842</v>
      </c>
      <c r="O239" s="54"/>
      <c r="P239" s="54"/>
    </row>
    <row r="240" spans="8:16">
      <c r="H240" s="95">
        <v>41871</v>
      </c>
      <c r="I240" s="103">
        <v>2366.14</v>
      </c>
      <c r="J240" s="103">
        <v>6357.0835999999999</v>
      </c>
      <c r="K240" s="103">
        <v>-0.36331999999999998</v>
      </c>
      <c r="L240" s="103">
        <v>-1.5726E-2</v>
      </c>
      <c r="M240" s="49">
        <f t="shared" si="6"/>
        <v>1.9736728691952532E-2</v>
      </c>
      <c r="N240" s="49">
        <f t="shared" si="7"/>
        <v>0.14398790703533426</v>
      </c>
      <c r="O240" s="54"/>
      <c r="P240" s="54"/>
    </row>
    <row r="241" spans="8:16">
      <c r="H241" s="95">
        <v>41872</v>
      </c>
      <c r="I241" s="103">
        <v>2354.2440000000001</v>
      </c>
      <c r="J241" s="103">
        <v>6355.3209999999999</v>
      </c>
      <c r="K241" s="103">
        <v>-0.50275999999999998</v>
      </c>
      <c r="L241" s="103">
        <v>-2.7727000000000002E-2</v>
      </c>
      <c r="M241" s="49">
        <f t="shared" si="6"/>
        <v>1.4609902669604269E-2</v>
      </c>
      <c r="N241" s="49">
        <f t="shared" si="7"/>
        <v>0.14367071864961889</v>
      </c>
      <c r="O241" s="54"/>
      <c r="P241" s="54"/>
    </row>
    <row r="242" spans="8:16">
      <c r="H242" s="95">
        <v>41873</v>
      </c>
      <c r="I242" s="103">
        <v>2365.364</v>
      </c>
      <c r="J242" s="103">
        <v>6405.7380000000003</v>
      </c>
      <c r="K242" s="103">
        <v>0.47233799999999998</v>
      </c>
      <c r="L242" s="103">
        <v>0.79330400000000001</v>
      </c>
      <c r="M242" s="49">
        <f t="shared" si="6"/>
        <v>1.9402295521698587E-2</v>
      </c>
      <c r="N242" s="49">
        <f t="shared" si="7"/>
        <v>0.15274350138115333</v>
      </c>
      <c r="O242" s="54"/>
      <c r="P242" s="54"/>
    </row>
    <row r="243" spans="8:16">
      <c r="H243" s="95">
        <v>41876</v>
      </c>
      <c r="I243" s="103">
        <v>2342.8629999999998</v>
      </c>
      <c r="J243" s="103">
        <v>6376.9988999999996</v>
      </c>
      <c r="K243" s="103">
        <v>-0.95126999999999995</v>
      </c>
      <c r="L243" s="103">
        <v>-0.44864599999999999</v>
      </c>
      <c r="M243" s="49">
        <f t="shared" si="6"/>
        <v>9.7050264960711896E-3</v>
      </c>
      <c r="N243" s="49">
        <f t="shared" si="7"/>
        <v>0.14757176148786644</v>
      </c>
      <c r="O243" s="54"/>
      <c r="P243" s="54"/>
    </row>
    <row r="244" spans="8:16">
      <c r="H244" s="95">
        <v>41877</v>
      </c>
      <c r="I244" s="103">
        <v>2324.0920000000001</v>
      </c>
      <c r="J244" s="103">
        <v>6282.6927999999998</v>
      </c>
      <c r="K244" s="103">
        <v>-0.80119899999999999</v>
      </c>
      <c r="L244" s="103">
        <v>-1.4788479999999999</v>
      </c>
      <c r="M244" s="49">
        <f t="shared" si="6"/>
        <v>1.6152777346807312E-3</v>
      </c>
      <c r="N244" s="49">
        <f t="shared" si="7"/>
        <v>0.13060092316828475</v>
      </c>
      <c r="O244" s="54"/>
      <c r="P244" s="54"/>
    </row>
    <row r="245" spans="8:16">
      <c r="H245" s="95">
        <v>41878</v>
      </c>
      <c r="I245" s="103">
        <v>2327.5949999999998</v>
      </c>
      <c r="J245" s="103">
        <v>6296.2222000000002</v>
      </c>
      <c r="K245" s="103">
        <v>0.150726</v>
      </c>
      <c r="L245" s="103">
        <v>0.21534400000000001</v>
      </c>
      <c r="M245" s="49">
        <f t="shared" si="6"/>
        <v>3.1249676772062696E-3</v>
      </c>
      <c r="N245" s="49">
        <f t="shared" si="7"/>
        <v>0.13303560406338022</v>
      </c>
      <c r="O245" s="54"/>
      <c r="P245" s="54"/>
    </row>
    <row r="246" spans="8:16">
      <c r="H246" s="95">
        <v>41879</v>
      </c>
      <c r="I246" s="103">
        <v>2311.2779999999998</v>
      </c>
      <c r="J246" s="103">
        <v>6245.6325999999999</v>
      </c>
      <c r="K246" s="103">
        <v>-0.70102399999999998</v>
      </c>
      <c r="L246" s="103">
        <v>-0.80349099999999996</v>
      </c>
      <c r="M246" s="49"/>
      <c r="N246" s="49"/>
      <c r="O246" s="54"/>
      <c r="P246" s="54"/>
    </row>
    <row r="247" spans="8:16">
      <c r="H247" s="95">
        <v>41880</v>
      </c>
      <c r="I247" s="103">
        <v>2338.2869999999998</v>
      </c>
      <c r="J247" s="103">
        <v>6296.7755999999999</v>
      </c>
      <c r="K247" s="103">
        <v>1.168574</v>
      </c>
      <c r="L247" s="103">
        <v>0.81886000000000003</v>
      </c>
      <c r="M247" s="49"/>
      <c r="N247" s="49"/>
      <c r="O247" s="54"/>
      <c r="P247" s="54"/>
    </row>
    <row r="248" spans="8:16">
      <c r="H248" s="95">
        <v>41883</v>
      </c>
      <c r="I248" s="103">
        <v>2355.317</v>
      </c>
      <c r="J248" s="103">
        <v>6390.4780000000001</v>
      </c>
      <c r="K248" s="103">
        <v>0.72831100000000004</v>
      </c>
      <c r="L248" s="103">
        <v>1.4881009999999999</v>
      </c>
      <c r="M248" s="49"/>
      <c r="N248" s="49"/>
    </row>
    <row r="249" spans="8:16">
      <c r="H249" s="95">
        <v>41880</v>
      </c>
      <c r="I249" s="103">
        <v>2338.2869999999998</v>
      </c>
      <c r="J249" s="103">
        <v>6296.7755999999999</v>
      </c>
      <c r="K249" s="103">
        <v>1.168574</v>
      </c>
      <c r="L249" s="103">
        <v>0.81886000000000003</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01" priority="17" stopIfTrue="1">
      <formula>AND(H247&gt;0,H248&gt;0)</formula>
    </cfRule>
    <cfRule type="expression" dxfId="100"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99" priority="25" stopIfTrue="1">
      <formula>AND(H247&gt;0,#REF!&gt;0)</formula>
    </cfRule>
    <cfRule type="expression" dxfId="98" priority="26" stopIfTrue="1">
      <formula>AND(H247&gt;0,#REF!="")</formula>
    </cfRule>
  </conditionalFormatting>
  <conditionalFormatting sqref="H247:H331">
    <cfRule type="expression" dxfId="97" priority="15" stopIfTrue="1">
      <formula>AND(H247&gt;0,H248&gt;0)</formula>
    </cfRule>
    <cfRule type="expression" dxfId="96" priority="16" stopIfTrue="1">
      <formula>AND(H247&gt;0,H248="")</formula>
    </cfRule>
  </conditionalFormatting>
  <conditionalFormatting sqref="H247:H331">
    <cfRule type="expression" dxfId="95" priority="13" stopIfTrue="1">
      <formula>AND(H247&gt;0,H248&gt;0)</formula>
    </cfRule>
    <cfRule type="expression" dxfId="94" priority="14" stopIfTrue="1">
      <formula>AND(H247&gt;0,H248="")</formula>
    </cfRule>
  </conditionalFormatting>
  <conditionalFormatting sqref="H247:H701">
    <cfRule type="expression" dxfId="93" priority="5" stopIfTrue="1">
      <formula>AND(H247&gt;0,H248&gt;0)</formula>
    </cfRule>
    <cfRule type="expression" dxfId="92" priority="6" stopIfTrue="1">
      <formula>AND(H247&gt;0,H248="")</formula>
    </cfRule>
  </conditionalFormatting>
  <conditionalFormatting sqref="H5:H273">
    <cfRule type="expression" dxfId="91" priority="1" stopIfTrue="1">
      <formula>AND(H5&gt;0,H6&gt;0)</formula>
    </cfRule>
    <cfRule type="expression" dxfId="90"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7"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41876</v>
      </c>
      <c r="C5" s="72" t="s">
        <v>46</v>
      </c>
      <c r="D5" s="79">
        <f>华融行业周报!E11</f>
        <v>41880</v>
      </c>
      <c r="E5" s="80">
        <f ca="1">TODAY()</f>
        <v>41884</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4" t="s">
        <v>332</v>
      </c>
      <c r="B7" s="70" t="s">
        <v>122</v>
      </c>
      <c r="C7" s="71" t="str">
        <f>[5]!S_INFO_NAME(B7)</f>
        <v>东北制药</v>
      </c>
      <c r="D7" s="72">
        <f>[5]!s_pq_pctchange(B7,$B$5,$D$5)</f>
        <v>-5.3453947368421018</v>
      </c>
      <c r="E7" s="72">
        <f>[5]!S_VAL_PE_TTM(B7,$D$5)</f>
        <v>-97.773025512695313</v>
      </c>
      <c r="F7" s="72">
        <f ca="1">[5]!S_VAL_PB(B7,$E$5,1)</f>
        <v>3.7917613983154297</v>
      </c>
      <c r="G7" s="72">
        <f>[5]!S_VAL_MV(B7,$D$5)/100000000</f>
        <v>54.6327983268</v>
      </c>
      <c r="H7" s="72">
        <f>[5]!s_pq_pctchange(B7,$F$5,$G$5)</f>
        <v>7.7639751552795122</v>
      </c>
      <c r="I7" s="100">
        <f t="shared" ref="I7:I20" si="0">D7*G7</f>
        <v>-292.03387263503271</v>
      </c>
      <c r="J7" s="101">
        <f>I7/$J$6</f>
        <v>-6.4705268617148883</v>
      </c>
      <c r="K7" s="98"/>
    </row>
    <row r="8" spans="1:11">
      <c r="A8" s="172"/>
      <c r="B8" s="70" t="s">
        <v>144</v>
      </c>
      <c r="C8" s="71" t="str">
        <f>[5]!S_INFO_NAME(B8)</f>
        <v>普洛药业</v>
      </c>
      <c r="D8" s="72">
        <f>[5]!s_pq_pctchange(B8,$B$5,$D$5)</f>
        <v>-1.3071895424836777</v>
      </c>
      <c r="E8" s="72">
        <f>[5]!S_VAL_PE_TTM(B8,$D$5)</f>
        <v>26.20326042175293</v>
      </c>
      <c r="F8" s="72">
        <f ca="1">[5]!S_VAL_PB(B8,$E$5,1)</f>
        <v>4.512819766998291</v>
      </c>
      <c r="G8" s="72">
        <f>[5]!S_VAL_MV(B8,$D$5)/100000000</f>
        <v>80.036980050500006</v>
      </c>
      <c r="H8" s="72">
        <f>[5]!s_pq_pctchange(B8,$F$5,$G$5)</f>
        <v>-5.8139534883720811</v>
      </c>
      <c r="I8" s="100">
        <f t="shared" si="0"/>
        <v>-104.62350333398834</v>
      </c>
      <c r="J8" s="101">
        <f t="shared" ref="J8:J79" si="1">I8/$J$6</f>
        <v>-2.3181187256840108</v>
      </c>
    </row>
    <row r="9" spans="1:11">
      <c r="A9" s="172"/>
      <c r="B9" s="70" t="s">
        <v>123</v>
      </c>
      <c r="C9" s="71" t="str">
        <f>[5]!S_INFO_NAME(B9)</f>
        <v>新华制药</v>
      </c>
      <c r="D9" s="72">
        <f>[5]!s_pq_pctchange(B9,$B$5,$D$5)</f>
        <v>-3.9881831610044327</v>
      </c>
      <c r="E9" s="72">
        <f>[5]!S_VAL_PE_TTM(B9,$D$5)</f>
        <v>41.432437896728516</v>
      </c>
      <c r="F9" s="72">
        <f ca="1">[5]!S_VAL_PB(B9,$E$5,1)</f>
        <v>1.7335747480392456</v>
      </c>
      <c r="G9" s="72">
        <f>[5]!S_VAL_MV(B9,$D$5)/100000000</f>
        <v>29.725333950000003</v>
      </c>
      <c r="H9" s="72">
        <f>[5]!s_pq_pctchange(B9,$F$5,$G$5)</f>
        <v>0.83160083160083165</v>
      </c>
      <c r="I9" s="100">
        <f t="shared" si="0"/>
        <v>-118.5500763146234</v>
      </c>
      <c r="J9" s="101">
        <f t="shared" si="1"/>
        <v>-2.6266865769053283</v>
      </c>
    </row>
    <row r="10" spans="1:11">
      <c r="A10" s="172"/>
      <c r="B10" s="70" t="s">
        <v>124</v>
      </c>
      <c r="C10" s="71" t="str">
        <f>[5]!S_INFO_NAME(B10)</f>
        <v>北大医药</v>
      </c>
      <c r="D10" s="72">
        <f>[5]!s_pq_pctchange(B10,$B$5,$D$5)</f>
        <v>3.5147392290249657</v>
      </c>
      <c r="E10" s="72">
        <f>[5]!S_VAL_PE_TTM(B10,$D$5)</f>
        <v>175.67300415039062</v>
      </c>
      <c r="F10" s="72">
        <f ca="1">[5]!S_VAL_PB(B10,$E$5,1)</f>
        <v>9.7648029327392578</v>
      </c>
      <c r="G10" s="72">
        <f>[5]!S_VAL_MV(B10,$D$5)/100000000</f>
        <v>108.827303805</v>
      </c>
      <c r="H10" s="72">
        <f>[5]!s_pq_pctchange(B10,$F$5,$G$5)</f>
        <v>-2.7924528301886631</v>
      </c>
      <c r="I10" s="100">
        <f t="shared" si="0"/>
        <v>382.49959387245144</v>
      </c>
      <c r="J10" s="101">
        <f t="shared" si="1"/>
        <v>8.4749548893590632</v>
      </c>
    </row>
    <row r="11" spans="1:11">
      <c r="A11" s="172"/>
      <c r="B11" s="70" t="s">
        <v>125</v>
      </c>
      <c r="C11" s="71" t="str">
        <f>[5]!S_INFO_NAME(B11)</f>
        <v>广济药业</v>
      </c>
      <c r="D11" s="72">
        <f>[5]!s_pq_pctchange(B11,$B$5,$D$5)</f>
        <v>0.41050903119870252</v>
      </c>
      <c r="E11" s="72">
        <f>[5]!S_VAL_PE_TTM(B11,$D$5)</f>
        <v>-144.65670776367187</v>
      </c>
      <c r="F11" s="72">
        <f ca="1">[5]!S_VAL_PB(B11,$E$5,1)</f>
        <v>4.4133806228637695</v>
      </c>
      <c r="G11" s="72">
        <f>[5]!S_VAL_MV(B11,$D$5)/100000000</f>
        <v>30.783584239900001</v>
      </c>
      <c r="H11" s="72">
        <f>[5]!s_pq_pctchange(B11,$F$5,$G$5)</f>
        <v>-0.41899441340782495</v>
      </c>
      <c r="I11" s="100">
        <f t="shared" si="0"/>
        <v>12.636939343144997</v>
      </c>
      <c r="J11" s="101">
        <f t="shared" si="1"/>
        <v>0.27999373747945311</v>
      </c>
    </row>
    <row r="12" spans="1:11">
      <c r="A12" s="172"/>
      <c r="B12" s="70" t="s">
        <v>126</v>
      </c>
      <c r="C12" s="71" t="str">
        <f>[5]!S_INFO_NAME(B12)</f>
        <v>鑫富药业</v>
      </c>
      <c r="D12" s="72">
        <f>[5]!s_pq_pctchange(B12,$B$5,$D$5)</f>
        <v>1.2337662337662314</v>
      </c>
      <c r="E12" s="72">
        <f>[5]!S_VAL_PE_TTM(B12,$D$5)</f>
        <v>55.716880798339844</v>
      </c>
      <c r="F12" s="72">
        <f ca="1">[5]!S_VAL_PB(B12,$E$5,1)</f>
        <v>14.524038314819336</v>
      </c>
      <c r="G12" s="72">
        <f>[5]!S_VAL_MV(B12,$D$5)/100000000</f>
        <v>68.726956000000001</v>
      </c>
      <c r="H12" s="72">
        <f>[5]!s_pq_pctchange(B12,$F$5,$G$5)</f>
        <v>16.434540389972142</v>
      </c>
      <c r="I12" s="100">
        <f t="shared" si="0"/>
        <v>84.792997662337498</v>
      </c>
      <c r="J12" s="101">
        <f t="shared" si="1"/>
        <v>1.8787388055671226</v>
      </c>
    </row>
    <row r="13" spans="1:11">
      <c r="A13" s="172"/>
      <c r="B13" s="70" t="s">
        <v>127</v>
      </c>
      <c r="C13" s="71" t="str">
        <f>[5]!S_INFO_NAME(B13)</f>
        <v>京新药业</v>
      </c>
      <c r="D13" s="72">
        <f>[5]!s_pq_pctchange(B13,$B$5,$D$5)</f>
        <v>0.16863406408094139</v>
      </c>
      <c r="E13" s="72">
        <f>[5]!S_VAL_PE_TTM(B13,$D$5)</f>
        <v>56.793781280517578</v>
      </c>
      <c r="F13" s="72">
        <f ca="1">[5]!S_VAL_PB(B13,$E$5,1)</f>
        <v>6.426058292388916</v>
      </c>
      <c r="G13" s="72">
        <f>[5]!S_VAL_MV(B13,$D$5)/100000000</f>
        <v>51.045553765800001</v>
      </c>
      <c r="H13" s="72">
        <f>[5]!s_pq_pctchange(B13,$F$5,$G$5)</f>
        <v>6.8939393939394078</v>
      </c>
      <c r="I13" s="100">
        <f t="shared" si="0"/>
        <v>8.6080191847890575</v>
      </c>
      <c r="J13" s="101">
        <f t="shared" si="1"/>
        <v>0.19072588689375566</v>
      </c>
    </row>
    <row r="14" spans="1:11">
      <c r="A14" s="172"/>
      <c r="B14" s="70" t="s">
        <v>128</v>
      </c>
      <c r="C14" s="71" t="str">
        <f>[5]!S_INFO_NAME(B14)</f>
        <v>海翔药业</v>
      </c>
      <c r="D14" s="72">
        <f>[5]!s_pq_pctchange(B14,$B$5,$D$5)</f>
        <v>10.140237324703371</v>
      </c>
      <c r="E14" s="72">
        <f>[5]!S_VAL_PE_TTM(B14,$D$5)</f>
        <v>-42.832180023193359</v>
      </c>
      <c r="F14" s="72">
        <f ca="1">[5]!S_VAL_PB(B14,$E$5,1)</f>
        <v>5.3169283866882324</v>
      </c>
      <c r="G14" s="72">
        <f>[5]!S_VAL_MV(B14,$D$5)/100000000</f>
        <v>33.130429000000007</v>
      </c>
      <c r="H14" s="72">
        <f>[5]!s_pq_pctchange(B14,$F$5,$G$5)</f>
        <v>0</v>
      </c>
      <c r="I14" s="100">
        <f t="shared" si="0"/>
        <v>335.95041272923504</v>
      </c>
      <c r="J14" s="101">
        <f t="shared" si="1"/>
        <v>7.4435754666219163</v>
      </c>
    </row>
    <row r="15" spans="1:11">
      <c r="A15" s="172"/>
      <c r="B15" s="70" t="s">
        <v>129</v>
      </c>
      <c r="C15" s="71" t="str">
        <f>[5]!S_INFO_NAME(B15)</f>
        <v>仙琚制药</v>
      </c>
      <c r="D15" s="72">
        <f>[5]!s_pq_pctchange(B15,$B$5,$D$5)</f>
        <v>-7.6127819548872271</v>
      </c>
      <c r="E15" s="72">
        <f>[5]!S_VAL_PE_TTM(B15,$D$5)</f>
        <v>134.02786254882812</v>
      </c>
      <c r="F15" s="72">
        <f ca="1">[5]!S_VAL_PB(B15,$E$5,1)</f>
        <v>4.4084138870239258</v>
      </c>
      <c r="G15" s="72">
        <f>[5]!S_VAL_MV(B15,$D$5)/100000000</f>
        <v>50.33943</v>
      </c>
      <c r="H15" s="72">
        <f>[5]!s_pq_pctchange(B15,$F$5,$G$5)</f>
        <v>5.4763690922730701</v>
      </c>
      <c r="I15" s="100">
        <f t="shared" si="0"/>
        <v>-383.22310432330875</v>
      </c>
      <c r="J15" s="101">
        <f t="shared" si="1"/>
        <v>-8.4909855428060848</v>
      </c>
    </row>
    <row r="16" spans="1:11">
      <c r="A16" s="172"/>
      <c r="B16" s="70" t="s">
        <v>130</v>
      </c>
      <c r="C16" s="71" t="str">
        <f>[5]!S_INFO_NAME(B16)</f>
        <v>永安药业</v>
      </c>
      <c r="D16" s="72">
        <f>[5]!s_pq_pctchange(B16,$B$5,$D$5)</f>
        <v>3.2427695004382029</v>
      </c>
      <c r="E16" s="72">
        <f>[5]!S_VAL_PE_TTM(B16,$D$5)</f>
        <v>96.799446105957031</v>
      </c>
      <c r="F16" s="72">
        <f ca="1">[5]!S_VAL_PB(B16,$E$5,1)</f>
        <v>2.1127002239227295</v>
      </c>
      <c r="G16" s="72">
        <f>[5]!S_VAL_MV(B16,$D$5)/100000000</f>
        <v>22.028600000000001</v>
      </c>
      <c r="H16" s="72">
        <f>[5]!s_pq_pctchange(B16,$F$5,$G$5)</f>
        <v>-0.66666666666667096</v>
      </c>
      <c r="I16" s="100">
        <f t="shared" si="0"/>
        <v>71.433672217352992</v>
      </c>
      <c r="J16" s="101">
        <f t="shared" si="1"/>
        <v>1.5827393265813625</v>
      </c>
    </row>
    <row r="17" spans="1:10">
      <c r="A17" s="172"/>
      <c r="B17" s="70" t="s">
        <v>131</v>
      </c>
      <c r="C17" s="71" t="str">
        <f>[5]!S_INFO_NAME(B17)</f>
        <v>海普瑞</v>
      </c>
      <c r="D17" s="72">
        <f>[5]!s_pq_pctchange(B17,$B$5,$D$5)</f>
        <v>2.2264329701563224</v>
      </c>
      <c r="E17" s="72">
        <f>[5]!S_VAL_PE_TTM(B17,$D$5)</f>
        <v>97.506240844726562</v>
      </c>
      <c r="F17" s="72">
        <f ca="1">[5]!S_VAL_PB(B17,$E$5,1)</f>
        <v>2.1923682689666748</v>
      </c>
      <c r="G17" s="72">
        <f>[5]!S_VAL_MV(B17,$D$5)/100000000</f>
        <v>172.68315999999999</v>
      </c>
      <c r="H17" s="72">
        <f>[5]!s_pq_pctchange(B17,$F$5,$G$5)</f>
        <v>-9.375</v>
      </c>
      <c r="I17" s="100">
        <f t="shared" si="0"/>
        <v>384.46748081477944</v>
      </c>
      <c r="J17" s="101">
        <f t="shared" si="1"/>
        <v>8.5185569044481309</v>
      </c>
    </row>
    <row r="18" spans="1:10">
      <c r="A18" s="172"/>
      <c r="B18" s="70" t="s">
        <v>132</v>
      </c>
      <c r="C18" s="71" t="str">
        <f>[5]!S_INFO_NAME(B18)</f>
        <v>东诚药业</v>
      </c>
      <c r="D18" s="72">
        <f>[5]!s_pq_pctchange(B18,$B$5,$D$5)</f>
        <v>-3.008248423095583</v>
      </c>
      <c r="E18" s="72">
        <f>[5]!S_VAL_PE_TTM(B18,$D$5)</f>
        <v>35.811389923095703</v>
      </c>
      <c r="F18" s="72">
        <f ca="1">[5]!S_VAL_PB(B18,$E$5,1)</f>
        <v>3.2390999794006348</v>
      </c>
      <c r="G18" s="72">
        <f>[5]!S_VAL_MV(B18,$D$5)/100000000</f>
        <v>34.542719999999996</v>
      </c>
      <c r="H18" s="72">
        <f>[5]!s_pq_pctchange(B18,$F$5,$G$5)</f>
        <v>4.4848484848484693</v>
      </c>
      <c r="I18" s="100">
        <f t="shared" si="0"/>
        <v>-103.91308296943224</v>
      </c>
      <c r="J18" s="101">
        <f t="shared" si="1"/>
        <v>-2.3023781062466404</v>
      </c>
    </row>
    <row r="19" spans="1:10">
      <c r="A19" s="172"/>
      <c r="B19" s="70" t="s">
        <v>133</v>
      </c>
      <c r="C19" s="71" t="str">
        <f>[5]!S_INFO_NAME(B19)</f>
        <v>双成药业</v>
      </c>
      <c r="D19" s="72">
        <f>[5]!s_pq_pctchange(B19,$B$5,$D$5)</f>
        <v>-2.4462564862861358</v>
      </c>
      <c r="E19" s="72">
        <f>[5]!S_VAL_PE_TTM(B19,$D$5)</f>
        <v>56.498813629150391</v>
      </c>
      <c r="F19" s="72">
        <f ca="1">[5]!S_VAL_PB(B19,$E$5,1)</f>
        <v>4.2704010009765625</v>
      </c>
      <c r="G19" s="72">
        <f>[5]!S_VAL_MV(B19,$D$5)/100000000</f>
        <v>35.531999999999996</v>
      </c>
      <c r="H19" s="72">
        <f>[5]!s_pq_pctchange(B19,$F$5,$G$5)</f>
        <v>4.4577511643379975</v>
      </c>
      <c r="I19" s="100">
        <f t="shared" si="0"/>
        <v>-86.920385470718969</v>
      </c>
      <c r="J19" s="101">
        <f t="shared" si="1"/>
        <v>-1.9258748443944409</v>
      </c>
    </row>
    <row r="20" spans="1:10">
      <c r="A20" s="172"/>
      <c r="B20" s="70" t="s">
        <v>134</v>
      </c>
      <c r="C20" s="71" t="str">
        <f>[5]!S_INFO_NAME(B20)</f>
        <v>新开源</v>
      </c>
      <c r="D20" s="72">
        <f>[5]!s_pq_pctchange(B20,$B$5,$D$5)</f>
        <v>0</v>
      </c>
      <c r="E20" s="72">
        <f>[5]!S_VAL_PE_TTM(B20,$D$5)</f>
        <v>72.626876831054688</v>
      </c>
      <c r="F20" s="72">
        <f ca="1">[5]!S_VAL_PB(B20,$E$5,1)</f>
        <v>4.4056191444396973</v>
      </c>
      <c r="G20" s="72">
        <f>[5]!S_VAL_MV(B20,$D$5)/100000000</f>
        <v>16.611840000000001</v>
      </c>
      <c r="H20" s="72">
        <f>[5]!s_pq_pctchange(B20,$F$5,$G$5)</f>
        <v>1.7013232514177634</v>
      </c>
      <c r="I20" s="100">
        <f t="shared" si="0"/>
        <v>0</v>
      </c>
      <c r="J20" s="101">
        <f t="shared" si="1"/>
        <v>0</v>
      </c>
    </row>
    <row r="21" spans="1:10">
      <c r="A21" s="172"/>
      <c r="B21" s="70" t="s">
        <v>135</v>
      </c>
      <c r="C21" s="71" t="str">
        <f>[5]!S_INFO_NAME(B21)</f>
        <v>福安药业</v>
      </c>
      <c r="D21" s="72">
        <f>[5]!s_pq_pctchange(B21,$B$5,$D$5)</f>
        <v>0</v>
      </c>
      <c r="E21" s="72">
        <f>[5]!S_VAL_PE_TTM(B21,$D$5)</f>
        <v>113.60507965087891</v>
      </c>
      <c r="F21" s="72">
        <f ca="1">[5]!S_VAL_PB(B21,$E$5,1)</f>
        <v>3.2939689159393311</v>
      </c>
      <c r="G21" s="72">
        <f>[5]!S_VAL_MV(B21,$D$5)/100000000</f>
        <v>56.136054000000001</v>
      </c>
      <c r="H21" s="72">
        <f>[5]!s_pq_pctchange(B21,$F$5,$G$5)</f>
        <v>-3.477443609022568</v>
      </c>
      <c r="I21" s="100"/>
      <c r="J21" s="105"/>
    </row>
    <row r="22" spans="1:10">
      <c r="A22" s="172"/>
      <c r="B22" s="70" t="s">
        <v>136</v>
      </c>
      <c r="C22" s="71" t="str">
        <f>[5]!S_INFO_NAME(B22)</f>
        <v>金城医药</v>
      </c>
      <c r="D22" s="72">
        <f>[5]!s_pq_pctchange(B22,$B$5,$D$5)</f>
        <v>-1.9224167524888425</v>
      </c>
      <c r="E22" s="72">
        <f>[5]!S_VAL_PE_TTM(B22,$D$5)</f>
        <v>40.295623779296875</v>
      </c>
      <c r="F22" s="72">
        <f ca="1">[5]!S_VAL_PB(B22,$E$5,1)</f>
        <v>3.7087810039520264</v>
      </c>
      <c r="G22" s="72">
        <f>[5]!S_VAL_MV(B22,$D$5)/100000000</f>
        <v>36.086195600000003</v>
      </c>
      <c r="H22" s="72">
        <f>[5]!s_pq_pctchange(B22,$F$5,$G$5)</f>
        <v>0.9302325581395321</v>
      </c>
      <c r="I22" s="100"/>
      <c r="J22" s="105"/>
    </row>
    <row r="23" spans="1:10">
      <c r="A23" s="172"/>
      <c r="B23" s="70" t="s">
        <v>137</v>
      </c>
      <c r="C23" s="71" t="str">
        <f>[5]!S_INFO_NAME(B23)</f>
        <v>尔康制药</v>
      </c>
      <c r="D23" s="72">
        <f>[5]!s_pq_pctchange(B23,$B$5,$D$5)</f>
        <v>-4.5699687766108443</v>
      </c>
      <c r="E23" s="72">
        <f>[5]!S_VAL_PE_TTM(B23,$D$5)</f>
        <v>60.648876190185547</v>
      </c>
      <c r="F23" s="72">
        <f ca="1">[5]!S_VAL_PB(B23,$E$5,1)</f>
        <v>11.869431495666504</v>
      </c>
      <c r="G23" s="72">
        <f>[5]!S_VAL_MV(B23,$D$5)/100000000</f>
        <v>152.79617599999997</v>
      </c>
      <c r="H23" s="72">
        <f>[5]!s_pq_pctchange(B23,$F$5,$G$5)</f>
        <v>9.6908442330558842</v>
      </c>
      <c r="I23" s="100"/>
      <c r="J23" s="105"/>
    </row>
    <row r="24" spans="1:10">
      <c r="A24" s="172"/>
      <c r="B24" s="70" t="s">
        <v>138</v>
      </c>
      <c r="C24" s="71" t="str">
        <f>[5]!S_INFO_NAME(B24)</f>
        <v>浙江医药</v>
      </c>
      <c r="D24" s="72">
        <f>[5]!s_pq_pctchange(B24,$B$5,$D$5)</f>
        <v>-4.2926829268292614</v>
      </c>
      <c r="E24" s="72">
        <f>[5]!S_VAL_PE_TTM(B24,$D$5)</f>
        <v>29.98298454284668</v>
      </c>
      <c r="F24" s="72">
        <f ca="1">[5]!S_VAL_PB(B24,$E$5,1)</f>
        <v>1.4437046051025391</v>
      </c>
      <c r="G24" s="72">
        <f>[5]!S_VAL_MV(B24,$D$5)/100000000</f>
        <v>91.832194799999996</v>
      </c>
      <c r="H24" s="72">
        <f>[5]!s_pq_pctchange(B24,$F$5,$G$5)</f>
        <v>-4.4789762340036621</v>
      </c>
      <c r="I24" s="100"/>
      <c r="J24" s="105"/>
    </row>
    <row r="25" spans="1:10">
      <c r="A25" s="172"/>
      <c r="B25" s="70" t="s">
        <v>139</v>
      </c>
      <c r="C25" s="71" t="str">
        <f>[5]!S_INFO_NAME(B25)</f>
        <v>海正药业</v>
      </c>
      <c r="D25" s="72">
        <f>[5]!s_pq_pctchange(B25,$B$5,$D$5)</f>
        <v>-2.5608994378513494</v>
      </c>
      <c r="E25" s="72">
        <f>[5]!S_VAL_PE_TTM(B25,$D$5)</f>
        <v>42.121242523193359</v>
      </c>
      <c r="F25" s="72">
        <f ca="1">[5]!S_VAL_PB(B25,$E$5,1)</f>
        <v>2.7200930118560791</v>
      </c>
      <c r="G25" s="72">
        <f>[5]!S_VAL_MV(B25,$D$5)/100000000</f>
        <v>130.99461304799996</v>
      </c>
      <c r="H25" s="72">
        <f>[5]!s_pq_pctchange(B25,$F$5,$G$5)</f>
        <v>-11.890606420927464</v>
      </c>
      <c r="I25" s="100"/>
      <c r="J25" s="105"/>
    </row>
    <row r="26" spans="1:10">
      <c r="A26" s="172"/>
      <c r="B26" s="70" t="s">
        <v>140</v>
      </c>
      <c r="C26" s="71" t="str">
        <f>[5]!S_INFO_NAME(B26)</f>
        <v>天药股份</v>
      </c>
      <c r="D26" s="72">
        <f>[5]!s_pq_pctchange(B26,$B$5,$D$5)</f>
        <v>-0.59642147117295874</v>
      </c>
      <c r="E26" s="72">
        <f>[5]!S_VAL_PE_TTM(B26,$D$5)</f>
        <v>87.717094421386719</v>
      </c>
      <c r="F26" s="72">
        <f ca="1">[5]!S_VAL_PB(B26,$E$5,1)</f>
        <v>2.138134241104126</v>
      </c>
      <c r="G26" s="72">
        <f>[5]!S_VAL_MV(B26,$D$5)/100000000</f>
        <v>48.042748000000003</v>
      </c>
      <c r="H26" s="72">
        <f>[5]!s_pq_pctchange(B26,$F$5,$G$5)</f>
        <v>-6.2222222222222285</v>
      </c>
      <c r="I26" s="100"/>
      <c r="J26" s="105"/>
    </row>
    <row r="27" spans="1:10">
      <c r="A27" s="172"/>
      <c r="B27" s="70" t="s">
        <v>141</v>
      </c>
      <c r="C27" s="71" t="str">
        <f>[5]!S_INFO_NAME(B27)</f>
        <v>鹏欣资源</v>
      </c>
      <c r="D27" s="72">
        <f>[5]!s_pq_pctchange(B27,$B$5,$D$5)</f>
        <v>-10.410094637223978</v>
      </c>
      <c r="E27" s="72">
        <f>[5]!S_VAL_PE_TTM(B27,$D$5)</f>
        <v>165.14833068847656</v>
      </c>
      <c r="F27" s="72">
        <f ca="1">[5]!S_VAL_PB(B27,$E$5,1)</f>
        <v>12.208024024963379</v>
      </c>
      <c r="G27" s="72">
        <f>[5]!S_VAL_MV(B27,$D$5)/100000000</f>
        <v>168.01439999999999</v>
      </c>
      <c r="H27" s="72">
        <f>[5]!s_pq_pctchange(B27,$F$5,$G$5)</f>
        <v>-7.2555205047318498</v>
      </c>
      <c r="I27" s="100"/>
      <c r="J27" s="105"/>
    </row>
    <row r="28" spans="1:10">
      <c r="A28" s="172"/>
      <c r="B28" s="70" t="s">
        <v>142</v>
      </c>
      <c r="C28" s="71" t="str">
        <f>[5]!S_INFO_NAME(B28)</f>
        <v>华海药业</v>
      </c>
      <c r="D28" s="72">
        <f>[5]!s_pq_pctchange(B28,$B$5,$D$5)</f>
        <v>-1.8278750952018363</v>
      </c>
      <c r="E28" s="72">
        <f>[5]!S_VAL_PE_TTM(B28,$D$5)</f>
        <v>38.199604034423828</v>
      </c>
      <c r="F28" s="72">
        <f ca="1">[5]!S_VAL_PB(B28,$E$5,1)</f>
        <v>3.4656004905700684</v>
      </c>
      <c r="G28" s="72">
        <f>[5]!S_VAL_MV(B28,$D$5)/100000000</f>
        <v>101.22546273190001</v>
      </c>
      <c r="H28" s="72">
        <f>[5]!s_pq_pctchange(B28,$F$5,$G$5)</f>
        <v>3.2774390243902385</v>
      </c>
      <c r="I28" s="100"/>
      <c r="J28" s="105"/>
    </row>
    <row r="29" spans="1:10">
      <c r="A29" s="173"/>
      <c r="B29" s="70" t="s">
        <v>143</v>
      </c>
      <c r="C29" s="71" t="str">
        <f>[5]!S_INFO_NAME(B29)</f>
        <v>西南药业</v>
      </c>
      <c r="D29" s="72">
        <f>[5]!s_pq_pctchange(B29,$B$5,$D$5)</f>
        <v>8.072009291521498</v>
      </c>
      <c r="E29" s="72">
        <f>[5]!S_VAL_PE_TTM(B29,$D$5)</f>
        <v>214.62596130371094</v>
      </c>
      <c r="F29" s="72">
        <f ca="1">[5]!S_VAL_PB(B29,$E$5,1)</f>
        <v>13.541635513305664</v>
      </c>
      <c r="G29" s="72">
        <f>[5]!S_VAL_MV(B29,$D$5)/100000000</f>
        <v>53.996226057799994</v>
      </c>
      <c r="H29" s="72">
        <f>[5]!s_pq_pctchange(B29,$F$5,$G$5)</f>
        <v>-1.1396011396011319</v>
      </c>
      <c r="I29" s="100"/>
      <c r="J29" s="105"/>
    </row>
    <row r="30" spans="1:10">
      <c r="A30" s="171" t="s">
        <v>145</v>
      </c>
      <c r="B30" s="108" t="s">
        <v>146</v>
      </c>
      <c r="C30" s="71" t="str">
        <f>[5]!S_INFO_NAME(B30)</f>
        <v>国农科技</v>
      </c>
      <c r="D30" s="74">
        <f>[5]!s_pq_pctchange(B30,$B$5,$D$5)</f>
        <v>-2.943143812709037</v>
      </c>
      <c r="E30" s="74">
        <f>[5]!S_VAL_PE_TTM(B30,$D$5)</f>
        <v>-210.31025695800781</v>
      </c>
      <c r="F30" s="74">
        <f ca="1">[5]!S_VAL_PB(B30,$E$5,1)</f>
        <v>16.395242691040039</v>
      </c>
      <c r="G30" s="74">
        <f>[5]!S_VAL_MV(B30,$D$5)/100000000</f>
        <v>12.185016848399998</v>
      </c>
      <c r="H30" s="74">
        <f>[5]!s_pq_pctchange(B30,$F$5,$G$5)</f>
        <v>-6.8745003996802501</v>
      </c>
      <c r="I30" s="100">
        <f t="shared" ref="I30:I56" si="2">D30*G30</f>
        <v>-35.862256945123825</v>
      </c>
      <c r="J30" s="101">
        <f t="shared" si="1"/>
        <v>-0.79459171907481096</v>
      </c>
    </row>
    <row r="31" spans="1:10">
      <c r="A31" s="172"/>
      <c r="B31" s="109" t="s">
        <v>147</v>
      </c>
      <c r="C31" s="71" t="str">
        <f>[5]!S_INFO_NAME(B31)</f>
        <v>丰原药业</v>
      </c>
      <c r="D31" s="75">
        <f>[5]!s_pq_pctchange(B31,$B$5,$D$5)</f>
        <v>4.1031652989449219</v>
      </c>
      <c r="E31" s="72">
        <f>[5]!S_VAL_PE_TTM(B31,$D$5)</f>
        <v>81.008255004882812</v>
      </c>
      <c r="F31" s="72">
        <f ca="1">[5]!S_VAL_PB(B31,$E$5,1)</f>
        <v>2.9255423545837402</v>
      </c>
      <c r="G31" s="72">
        <f>[5]!S_VAL_MV(B31,$D$5)/100000000</f>
        <v>27.718141224</v>
      </c>
      <c r="H31" s="75">
        <f>[5]!s_pq_pctchange(B31,$F$5,$G$5)</f>
        <v>2.3560209424083878</v>
      </c>
      <c r="I31" s="100">
        <f t="shared" si="2"/>
        <v>113.73211522157152</v>
      </c>
      <c r="J31" s="101">
        <f t="shared" si="1"/>
        <v>2.5199361291233688</v>
      </c>
    </row>
    <row r="32" spans="1:10">
      <c r="A32" s="172"/>
      <c r="B32" s="109" t="s">
        <v>148</v>
      </c>
      <c r="C32" s="71" t="str">
        <f>[5]!S_INFO_NAME(B32)</f>
        <v>丽珠集团</v>
      </c>
      <c r="D32" s="76">
        <f>[5]!s_pq_pctchange(B32,$B$5,$D$5)</f>
        <v>3.6837570012925536</v>
      </c>
      <c r="E32" s="72">
        <f>[5]!S_VAL_PE_TTM(B32,$D$5)</f>
        <v>27.417415618896484</v>
      </c>
      <c r="F32" s="72">
        <f ca="1">[5]!S_VAL_PB(B32,$E$5,1)</f>
        <v>4.3217945098876953</v>
      </c>
      <c r="G32" s="72">
        <f>[5]!S_VAL_MV(B32,$D$5)/100000000</f>
        <v>142.3309273676</v>
      </c>
      <c r="H32" s="76">
        <f>[5]!s_pq_pctchange(B32,$F$5,$G$5)</f>
        <v>3.1458277792588474</v>
      </c>
      <c r="I32" s="100">
        <f t="shared" si="2"/>
        <v>524.31255019085836</v>
      </c>
      <c r="J32" s="101">
        <f t="shared" si="1"/>
        <v>11.617071709294613</v>
      </c>
    </row>
    <row r="33" spans="1:10">
      <c r="A33" s="172"/>
      <c r="B33" s="109" t="s">
        <v>149</v>
      </c>
      <c r="C33" s="71" t="str">
        <f>[5]!S_INFO_NAME(B33)</f>
        <v>金浦钛业</v>
      </c>
      <c r="D33" s="76">
        <f>[5]!s_pq_pctchange(B33,$B$5,$D$5)</f>
        <v>-2.1032504780114758</v>
      </c>
      <c r="E33" s="72">
        <f>[5]!S_VAL_PE_TTM(B33,$D$5)</f>
        <v>41.459121704101563</v>
      </c>
      <c r="F33" s="72">
        <f ca="1">[5]!S_VAL_PB(B33,$E$5,1)</f>
        <v>4.2543020248413086</v>
      </c>
      <c r="G33" s="72">
        <f>[5]!S_VAL_MV(B33,$D$5)/100000000</f>
        <v>31.402396159999999</v>
      </c>
      <c r="H33" s="76">
        <f>[5]!s_pq_pctchange(B33,$F$5,$G$5)</f>
        <v>-7.8740157480315043</v>
      </c>
      <c r="I33" s="100">
        <f t="shared" si="2"/>
        <v>-66.047104734225726</v>
      </c>
      <c r="J33" s="101">
        <f t="shared" si="1"/>
        <v>-1.463390398741155</v>
      </c>
    </row>
    <row r="34" spans="1:10">
      <c r="A34" s="172"/>
      <c r="B34" s="109" t="s">
        <v>150</v>
      </c>
      <c r="C34" s="71" t="str">
        <f>[5]!S_INFO_NAME(B34)</f>
        <v>海南海药</v>
      </c>
      <c r="D34" s="76">
        <f>[5]!s_pq_pctchange(B34,$B$5,$D$5)</f>
        <v>3.1018206338502941</v>
      </c>
      <c r="E34" s="72">
        <f>[5]!S_VAL_PE_TTM(B34,$D$5)</f>
        <v>58.591079711914063</v>
      </c>
      <c r="F34" s="72">
        <f ca="1">[5]!S_VAL_PB(B34,$E$5,1)</f>
        <v>5.0860404968261719</v>
      </c>
      <c r="G34" s="72">
        <f>[5]!S_VAL_MV(B34,$D$5)/100000000</f>
        <v>75.714543049199989</v>
      </c>
      <c r="H34" s="76">
        <f>[5]!s_pq_pctchange(B34,$F$5,$G$5)</f>
        <v>3.3271719038816983</v>
      </c>
      <c r="I34" s="100">
        <f t="shared" si="2"/>
        <v>234.85293191255488</v>
      </c>
      <c r="J34" s="101">
        <f t="shared" si="1"/>
        <v>5.2035820049950896</v>
      </c>
    </row>
    <row r="35" spans="1:10">
      <c r="A35" s="172"/>
      <c r="B35" s="109" t="s">
        <v>151</v>
      </c>
      <c r="C35" s="71" t="str">
        <f>[5]!S_INFO_NAME(B35)</f>
        <v>华神集团</v>
      </c>
      <c r="D35" s="76">
        <f>[5]!s_pq_pctchange(B35,$B$5,$D$5)</f>
        <v>-7.3584905660377338</v>
      </c>
      <c r="E35" s="72">
        <f>[5]!S_VAL_PE_TTM(B35,$D$5)</f>
        <v>84.99420166015625</v>
      </c>
      <c r="F35" s="72">
        <f ca="1">[5]!S_VAL_PB(B35,$E$5,1)</f>
        <v>6.5340175628662109</v>
      </c>
      <c r="G35" s="72">
        <f>[5]!S_VAL_MV(B35,$D$5)/100000000</f>
        <v>37.791338376600002</v>
      </c>
      <c r="H35" s="76">
        <f>[5]!s_pq_pctchange(B35,$F$5,$G$5)</f>
        <v>-3.1847133757961665</v>
      </c>
      <c r="I35" s="100">
        <f t="shared" si="2"/>
        <v>-278.08720692215087</v>
      </c>
      <c r="J35" s="101">
        <f t="shared" si="1"/>
        <v>-6.1615138204799784</v>
      </c>
    </row>
    <row r="36" spans="1:10">
      <c r="A36" s="172"/>
      <c r="B36" s="109" t="s">
        <v>152</v>
      </c>
      <c r="C36" s="71" t="str">
        <f>[5]!S_INFO_NAME(B36)</f>
        <v>山大华特</v>
      </c>
      <c r="D36" s="76">
        <f>[5]!s_pq_pctchange(B36,$B$5,$D$5)</f>
        <v>-4.0989945862335624</v>
      </c>
      <c r="E36" s="72">
        <f>[5]!S_VAL_PE_TTM(B36,$D$5)</f>
        <v>30.009170532226563</v>
      </c>
      <c r="F36" s="72">
        <f ca="1">[5]!S_VAL_PB(B36,$E$5,1)</f>
        <v>5.8773951530456543</v>
      </c>
      <c r="G36" s="72">
        <f>[5]!S_VAL_MV(B36,$D$5)/100000000</f>
        <v>44.703237271999996</v>
      </c>
      <c r="H36" s="76">
        <f>[5]!s_pq_pctchange(B36,$F$5,$G$5)</f>
        <v>0.88699080157688126</v>
      </c>
      <c r="I36" s="100">
        <f t="shared" si="2"/>
        <v>-183.2383275650424</v>
      </c>
      <c r="J36" s="101">
        <f t="shared" si="1"/>
        <v>-4.0599691738056514</v>
      </c>
    </row>
    <row r="37" spans="1:10">
      <c r="A37" s="172"/>
      <c r="B37" s="109" t="s">
        <v>153</v>
      </c>
      <c r="C37" s="71" t="str">
        <f>[5]!S_INFO_NAME(B37)</f>
        <v>华东医药</v>
      </c>
      <c r="D37" s="76">
        <f>[5]!s_pq_pctchange(B37,$B$5,$D$5)</f>
        <v>-0.66948555320647252</v>
      </c>
      <c r="E37" s="72">
        <f>[5]!S_VAL_PE_TTM(B37,$D$5)</f>
        <v>38.761222839355469</v>
      </c>
      <c r="F37" s="72">
        <f ca="1">[5]!S_VAL_PB(B37,$E$5,1)</f>
        <v>9.6415815353393555</v>
      </c>
      <c r="G37" s="72">
        <f>[5]!S_VAL_MV(B37,$D$5)/100000000</f>
        <v>244.72302292580002</v>
      </c>
      <c r="H37" s="76">
        <f>[5]!s_pq_pctchange(B37,$F$5,$G$5)</f>
        <v>13.917781079742442</v>
      </c>
      <c r="I37" s="100">
        <f t="shared" si="2"/>
        <v>-163.83852838583948</v>
      </c>
      <c r="J37" s="101">
        <f t="shared" si="1"/>
        <v>-3.6301323176619693</v>
      </c>
    </row>
    <row r="38" spans="1:10">
      <c r="A38" s="172"/>
      <c r="B38" s="109" t="s">
        <v>154</v>
      </c>
      <c r="C38" s="71" t="str">
        <f>[5]!S_INFO_NAME(B38)</f>
        <v>华邦颖泰</v>
      </c>
      <c r="D38" s="74">
        <f>[5]!s_pq_pctchange(B38,$B$5,$D$5)</f>
        <v>0.65822784810125601</v>
      </c>
      <c r="E38" s="74">
        <f>[5]!S_VAL_PE_TTM(B38,$D$5)</f>
        <v>35.765163421630859</v>
      </c>
      <c r="F38" s="74">
        <f ca="1">[5]!S_VAL_PB(B38,$E$5,1)</f>
        <v>3.5497746467590332</v>
      </c>
      <c r="G38" s="74">
        <f>[5]!S_VAL_MV(B38,$D$5)/100000000</f>
        <v>134.32119189719998</v>
      </c>
      <c r="H38" s="74">
        <f>[5]!s_pq_pctchange(B38,$F$5,$G$5)</f>
        <v>-0.78482668410725376</v>
      </c>
      <c r="I38" s="100">
        <f t="shared" si="2"/>
        <v>88.413949096889809</v>
      </c>
      <c r="J38" s="101">
        <f t="shared" si="1"/>
        <v>1.958967387651902</v>
      </c>
    </row>
    <row r="39" spans="1:10">
      <c r="A39" s="172"/>
      <c r="B39" s="109" t="s">
        <v>155</v>
      </c>
      <c r="C39" s="71" t="str">
        <f>[5]!S_INFO_NAME(B39)</f>
        <v>恩华药业</v>
      </c>
      <c r="D39" s="75">
        <f>[5]!s_pq_pctchange(B39,$B$5,$D$5)</f>
        <v>5.6759952700039529</v>
      </c>
      <c r="E39" s="72">
        <f>[5]!S_VAL_PE_TTM(B39,$D$5)</f>
        <v>52.385848999023438</v>
      </c>
      <c r="F39" s="72">
        <f ca="1">[5]!S_VAL_PB(B39,$E$5,1)</f>
        <v>12.665641784667969</v>
      </c>
      <c r="G39" s="72">
        <f>[5]!S_VAL_MV(B39,$D$5)/100000000</f>
        <v>105.395472</v>
      </c>
      <c r="H39" s="75">
        <f>[5]!s_pq_pctchange(B39,$F$5,$G$5)</f>
        <v>12.725090036014407</v>
      </c>
      <c r="I39" s="100">
        <f t="shared" si="2"/>
        <v>598.22420055183409</v>
      </c>
      <c r="J39" s="101">
        <f t="shared" si="1"/>
        <v>13.254715023541445</v>
      </c>
    </row>
    <row r="40" spans="1:10">
      <c r="A40" s="172"/>
      <c r="B40" s="109" t="s">
        <v>156</v>
      </c>
      <c r="C40" s="71" t="str">
        <f>[5]!S_INFO_NAME(B40)</f>
        <v>信立泰</v>
      </c>
      <c r="D40" s="76">
        <f>[5]!s_pq_pctchange(B40,$B$5,$D$5)</f>
        <v>-1.6650656420108767</v>
      </c>
      <c r="E40" s="72">
        <f>[5]!S_VAL_PE_TTM(B40,$D$5)</f>
        <v>21.522520065307617</v>
      </c>
      <c r="F40" s="72">
        <f ca="1">[5]!S_VAL_PB(B40,$E$5,1)</f>
        <v>6.4658708572387695</v>
      </c>
      <c r="G40" s="72">
        <f>[5]!S_VAL_MV(B40,$D$5)/100000000</f>
        <v>200.76969600000001</v>
      </c>
      <c r="H40" s="76">
        <f>[5]!s_pq_pctchange(B40,$F$5,$G$5)</f>
        <v>-0.63547082611207228</v>
      </c>
      <c r="I40" s="100">
        <f t="shared" si="2"/>
        <v>-334.29472276656855</v>
      </c>
      <c r="J40" s="101">
        <f t="shared" si="1"/>
        <v>-7.4068907276858473</v>
      </c>
    </row>
    <row r="41" spans="1:10">
      <c r="A41" s="172"/>
      <c r="B41" s="109" t="s">
        <v>157</v>
      </c>
      <c r="C41" s="71" t="str">
        <f>[5]!S_INFO_NAME(B41)</f>
        <v>亚太药业</v>
      </c>
      <c r="D41" s="76">
        <f>[5]!s_pq_pctchange(B41,$B$5,$D$5)</f>
        <v>-3.0880420499343031</v>
      </c>
      <c r="E41" s="72">
        <f>[5]!S_VAL_PE_TTM(B41,$D$5)</f>
        <v>84.069137573242188</v>
      </c>
      <c r="F41" s="72">
        <f ca="1">[5]!S_VAL_PB(B41,$E$5,1)</f>
        <v>4.3396568298339844</v>
      </c>
      <c r="G41" s="72">
        <f>[5]!S_VAL_MV(B41,$D$5)/100000000</f>
        <v>30.09</v>
      </c>
      <c r="H41" s="76">
        <f>[5]!s_pq_pctchange(B41,$F$5,$G$5)</f>
        <v>-0.42245021122511162</v>
      </c>
      <c r="I41" s="100">
        <f t="shared" si="2"/>
        <v>-92.919185282523173</v>
      </c>
      <c r="J41" s="101">
        <f t="shared" si="1"/>
        <v>-2.0587888621078538</v>
      </c>
    </row>
    <row r="42" spans="1:10">
      <c r="A42" s="172"/>
      <c r="B42" s="109" t="s">
        <v>158</v>
      </c>
      <c r="C42" s="71" t="str">
        <f>[5]!S_INFO_NAME(B42)</f>
        <v>力生制药</v>
      </c>
      <c r="D42" s="76">
        <f>[5]!s_pq_pctchange(B42,$B$5,$D$5)</f>
        <v>-5.1863354037267051</v>
      </c>
      <c r="E42" s="72">
        <f>[5]!S_VAL_PE_TTM(B42,$D$5)</f>
        <v>30.367715835571289</v>
      </c>
      <c r="F42" s="72">
        <f ca="1">[5]!S_VAL_PB(B42,$E$5,1)</f>
        <v>1.9419701099395752</v>
      </c>
      <c r="G42" s="72">
        <f>[5]!S_VAL_MV(B42,$D$5)/100000000</f>
        <v>55.703509057599994</v>
      </c>
      <c r="H42" s="76">
        <f>[5]!s_pq_pctchange(B42,$F$5,$G$5)</f>
        <v>3.8208168642951179</v>
      </c>
      <c r="I42" s="100">
        <f t="shared" si="2"/>
        <v>-288.89708113724203</v>
      </c>
      <c r="J42" s="101">
        <f t="shared" si="1"/>
        <v>-6.4010256991856389</v>
      </c>
    </row>
    <row r="43" spans="1:10">
      <c r="A43" s="172"/>
      <c r="B43" s="109" t="s">
        <v>159</v>
      </c>
      <c r="C43" s="71" t="str">
        <f>[5]!S_INFO_NAME(B43)</f>
        <v>科伦药业</v>
      </c>
      <c r="D43" s="76">
        <f>[5]!s_pq_pctchange(B43,$B$5,$D$5)</f>
        <v>-2.1321961620469176</v>
      </c>
      <c r="E43" s="72">
        <f>[5]!S_VAL_PE_TTM(B43,$D$5)</f>
        <v>18.325298309326172</v>
      </c>
      <c r="F43" s="72">
        <f ca="1">[5]!S_VAL_PB(B43,$E$5,1)</f>
        <v>2.0316545963287354</v>
      </c>
      <c r="G43" s="72">
        <f>[5]!S_VAL_MV(B43,$D$5)/100000000</f>
        <v>198.28800000000001</v>
      </c>
      <c r="H43" s="76">
        <f>[5]!s_pq_pctchange(B43,$F$5,$G$5)</f>
        <v>6.276053728578046</v>
      </c>
      <c r="I43" s="100">
        <f t="shared" si="2"/>
        <v>-422.78891257995923</v>
      </c>
      <c r="J43" s="101">
        <f t="shared" si="1"/>
        <v>-9.3676359903042297</v>
      </c>
    </row>
    <row r="44" spans="1:10">
      <c r="A44" s="172"/>
      <c r="B44" s="109" t="s">
        <v>160</v>
      </c>
      <c r="C44" s="71" t="str">
        <f>[5]!S_INFO_NAME(B44)</f>
        <v>誉衡药业</v>
      </c>
      <c r="D44" s="74">
        <f>[5]!s_pq_pctchange(B44,$B$5,$D$5)</f>
        <v>-6.2709768592121513</v>
      </c>
      <c r="E44" s="74">
        <f>[5]!S_VAL_PE_TTM(B44,$D$5)</f>
        <v>44.139629364013672</v>
      </c>
      <c r="F44" s="74">
        <f ca="1">[5]!S_VAL_PB(B44,$E$5,1)</f>
        <v>6.2999763488769531</v>
      </c>
      <c r="G44" s="74">
        <f>[5]!S_VAL_MV(B44,$D$5)/100000000</f>
        <v>148.56800000000001</v>
      </c>
      <c r="H44" s="74">
        <f>[5]!s_pq_pctchange(B44,$F$5,$G$5)</f>
        <v>10.180580999738286</v>
      </c>
      <c r="I44" s="100">
        <f t="shared" si="2"/>
        <v>-931.66649001943097</v>
      </c>
      <c r="J44" s="101">
        <f t="shared" si="1"/>
        <v>-20.642718584101615</v>
      </c>
    </row>
    <row r="45" spans="1:10">
      <c r="A45" s="172"/>
      <c r="B45" s="109" t="s">
        <v>161</v>
      </c>
      <c r="C45" s="71" t="str">
        <f>[5]!S_INFO_NAME(B45)</f>
        <v>金达威</v>
      </c>
      <c r="D45" s="75">
        <f>[5]!s_pq_pctchange(B45,$B$5,$D$5)</f>
        <v>-7.9377431906614726</v>
      </c>
      <c r="E45" s="72">
        <f>[5]!S_VAL_PE_TTM(B45,$D$5)</f>
        <v>40.646125793457031</v>
      </c>
      <c r="F45" s="72">
        <f ca="1">[5]!S_VAL_PB(B45,$E$5,1)</f>
        <v>5.3258829116821289</v>
      </c>
      <c r="G45" s="72">
        <f>[5]!S_VAL_MV(B45,$D$5)/100000000</f>
        <v>68.140799999999999</v>
      </c>
      <c r="H45" s="75">
        <f>[5]!s_pq_pctchange(B45,$F$5,$G$5)</f>
        <v>-1.7632241813602123</v>
      </c>
      <c r="I45" s="100">
        <f t="shared" si="2"/>
        <v>-540.88417120622523</v>
      </c>
      <c r="J45" s="101">
        <f t="shared" si="1"/>
        <v>-11.984245277054326</v>
      </c>
    </row>
    <row r="46" spans="1:10">
      <c r="A46" s="172"/>
      <c r="B46" s="109" t="s">
        <v>162</v>
      </c>
      <c r="C46" s="71" t="str">
        <f>[5]!S_INFO_NAME(B46)</f>
        <v>海思科</v>
      </c>
      <c r="D46" s="74">
        <f>[5]!s_pq_pctchange(B46,$B$5,$D$5)</f>
        <v>4.312938816449341</v>
      </c>
      <c r="E46" s="74">
        <f>[5]!S_VAL_PE_TTM(B46,$D$5)</f>
        <v>42.898445129394531</v>
      </c>
      <c r="F46" s="74">
        <f ca="1">[5]!S_VAL_PB(B46,$E$5,1)</f>
        <v>11.828926086425781</v>
      </c>
      <c r="G46" s="74">
        <f>[5]!S_VAL_MV(B46,$D$5)/100000000</f>
        <v>224.69615999999999</v>
      </c>
      <c r="H46" s="74">
        <f>[5]!s_pq_pctchange(B46,$F$5,$G$5)</f>
        <v>-4.1686863790596167</v>
      </c>
      <c r="I46" s="100">
        <f t="shared" si="2"/>
        <v>969.10079037111177</v>
      </c>
      <c r="J46" s="101">
        <f t="shared" si="1"/>
        <v>21.472141704746825</v>
      </c>
    </row>
    <row r="47" spans="1:10">
      <c r="A47" s="172"/>
      <c r="B47" s="109" t="s">
        <v>163</v>
      </c>
      <c r="C47" s="71" t="str">
        <f>[5]!S_INFO_NAME(B47)</f>
        <v>莱美药业</v>
      </c>
      <c r="D47" s="75">
        <f>[5]!s_pq_pctchange(B47,$B$5,$D$5)</f>
        <v>-4.544049459041732</v>
      </c>
      <c r="E47" s="72">
        <f>[5]!S_VAL_PE_TTM(B47,$D$5)</f>
        <v>-4392.78857421875</v>
      </c>
      <c r="F47" s="72">
        <f ca="1">[5]!S_VAL_PB(B47,$E$5,1)</f>
        <v>5.6743655204772949</v>
      </c>
      <c r="G47" s="72">
        <f>[5]!S_VAL_MV(B47,$D$5)/100000000</f>
        <v>62.313912161600001</v>
      </c>
      <c r="H47" s="75">
        <f>[5]!s_pq_pctchange(B47,$F$5,$G$5)</f>
        <v>15.458167330677286</v>
      </c>
      <c r="I47" s="100">
        <f t="shared" si="2"/>
        <v>-283.15749884869251</v>
      </c>
      <c r="J47" s="101">
        <f t="shared" si="1"/>
        <v>-6.2738551040831467</v>
      </c>
    </row>
    <row r="48" spans="1:10">
      <c r="A48" s="172"/>
      <c r="B48" s="109" t="s">
        <v>164</v>
      </c>
      <c r="C48" s="71" t="str">
        <f>[5]!S_INFO_NAME(B48)</f>
        <v>北陆药业</v>
      </c>
      <c r="D48" s="76">
        <f>[5]!s_pq_pctchange(B48,$B$5,$D$5)</f>
        <v>1.4686248331108098</v>
      </c>
      <c r="E48" s="72">
        <f>[5]!S_VAL_PE_TTM(B48,$D$5)</f>
        <v>63.320610046386719</v>
      </c>
      <c r="F48" s="72">
        <f ca="1">[5]!S_VAL_PB(B48,$E$5,1)</f>
        <v>8.4582099914550781</v>
      </c>
      <c r="G48" s="72">
        <f>[5]!S_VAL_MV(B48,$D$5)/100000000</f>
        <v>47.313618815999995</v>
      </c>
      <c r="H48" s="76">
        <f>[5]!s_pq_pctchange(B48,$F$5,$G$5)</f>
        <v>3.6523929471032668</v>
      </c>
      <c r="I48" s="100">
        <f t="shared" si="2"/>
        <v>69.48595553751646</v>
      </c>
      <c r="J48" s="101">
        <f t="shared" si="1"/>
        <v>1.5395842193255593</v>
      </c>
    </row>
    <row r="49" spans="1:10">
      <c r="A49" s="172"/>
      <c r="B49" s="109" t="s">
        <v>165</v>
      </c>
      <c r="C49" s="71" t="str">
        <f>[5]!S_INFO_NAME(B49)</f>
        <v>康芝药业</v>
      </c>
      <c r="D49" s="76">
        <f>[5]!s_pq_pctchange(B49,$B$5,$D$5)</f>
        <v>-3.1468531468531458</v>
      </c>
      <c r="E49" s="72">
        <f>[5]!S_VAL_PE_TTM(B49,$D$5)</f>
        <v>200.50480651855469</v>
      </c>
      <c r="F49" s="72">
        <f ca="1">[5]!S_VAL_PB(B49,$E$5,1)</f>
        <v>2.4510200023651123</v>
      </c>
      <c r="G49" s="72">
        <f>[5]!S_VAL_MV(B49,$D$5)/100000000</f>
        <v>41.55</v>
      </c>
      <c r="H49" s="76">
        <f>[5]!s_pq_pctchange(B49,$F$5,$G$5)</f>
        <v>-1.7921146953405076</v>
      </c>
      <c r="I49" s="100">
        <f t="shared" si="2"/>
        <v>-130.75174825174821</v>
      </c>
      <c r="J49" s="101">
        <f t="shared" si="1"/>
        <v>-2.8970361953061623</v>
      </c>
    </row>
    <row r="50" spans="1:10">
      <c r="A50" s="172"/>
      <c r="B50" s="109" t="s">
        <v>166</v>
      </c>
      <c r="C50" s="71" t="str">
        <f>[5]!S_INFO_NAME(B50)</f>
        <v>华仁药业</v>
      </c>
      <c r="D50" s="76">
        <f>[5]!s_pq_pctchange(B50,$B$5,$D$5)</f>
        <v>-5.0193050193050093</v>
      </c>
      <c r="E50" s="72">
        <f>[5]!S_VAL_PE_TTM(B50,$D$5)</f>
        <v>47.403785705566406</v>
      </c>
      <c r="F50" s="72">
        <f ca="1">[5]!S_VAL_PB(B50,$E$5,1)</f>
        <v>3.4701433181762695</v>
      </c>
      <c r="G50" s="72">
        <f>[5]!S_VAL_MV(B50,$D$5)/100000000</f>
        <v>49.632509942999995</v>
      </c>
      <c r="H50" s="76">
        <f>[5]!s_pq_pctchange(B50,$F$5,$G$5)</f>
        <v>-8.3597883597883449</v>
      </c>
      <c r="I50" s="100">
        <f t="shared" si="2"/>
        <v>-249.12070627760565</v>
      </c>
      <c r="J50" s="101">
        <f t="shared" si="1"/>
        <v>-5.5197097762462155</v>
      </c>
    </row>
    <row r="51" spans="1:10">
      <c r="A51" s="172"/>
      <c r="B51" s="109" t="s">
        <v>167</v>
      </c>
      <c r="C51" s="71" t="str">
        <f>[5]!S_INFO_NAME(B51)</f>
        <v>翰宇药业</v>
      </c>
      <c r="D51" s="76">
        <f>[5]!s_pq_pctchange(B51,$B$5,$D$5)</f>
        <v>-6.2631210636808987</v>
      </c>
      <c r="E51" s="72">
        <f>[5]!S_VAL_PE_TTM(B51,$D$5)</f>
        <v>77.871505737304688</v>
      </c>
      <c r="F51" s="72">
        <f ca="1">[5]!S_VAL_PB(B51,$E$5,1)</f>
        <v>9.6067714691162109</v>
      </c>
      <c r="G51" s="72">
        <f>[5]!S_VAL_MV(B51,$D$5)/100000000</f>
        <v>107.16</v>
      </c>
      <c r="H51" s="76">
        <f>[5]!s_pq_pctchange(B51,$F$5,$G$5)</f>
        <v>14.842903575297939</v>
      </c>
      <c r="I51" s="100">
        <f t="shared" si="2"/>
        <v>-671.15605318404505</v>
      </c>
      <c r="J51" s="101">
        <f t="shared" si="1"/>
        <v>-14.870649186497658</v>
      </c>
    </row>
    <row r="52" spans="1:10">
      <c r="A52" s="172"/>
      <c r="B52" s="109" t="s">
        <v>168</v>
      </c>
      <c r="C52" s="71" t="str">
        <f>[5]!S_INFO_NAME(B52)</f>
        <v>仟源制药</v>
      </c>
      <c r="D52" s="74">
        <f>[5]!s_pq_pctchange(B52,$B$5,$D$5)</f>
        <v>6.8659504904250213</v>
      </c>
      <c r="E52" s="74">
        <f>[5]!S_VAL_PE_TTM(B52,$D$5)</f>
        <v>91.714485168457031</v>
      </c>
      <c r="F52" s="74">
        <f ca="1">[5]!S_VAL_PB(B52,$E$5,1)</f>
        <v>5.0185813903808594</v>
      </c>
      <c r="G52" s="74">
        <f>[5]!S_VAL_MV(B52,$D$5)/100000000</f>
        <v>30.613440000000001</v>
      </c>
      <c r="H52" s="74">
        <f>[5]!s_pq_pctchange(B52,$F$5,$G$5)</f>
        <v>0</v>
      </c>
      <c r="I52" s="100">
        <f t="shared" si="2"/>
        <v>210.19036338159697</v>
      </c>
      <c r="J52" s="101">
        <f t="shared" si="1"/>
        <v>4.6571391875282222</v>
      </c>
    </row>
    <row r="53" spans="1:10">
      <c r="A53" s="172"/>
      <c r="B53" s="109" t="s">
        <v>169</v>
      </c>
      <c r="C53" s="71" t="str">
        <f>[5]!S_INFO_NAME(B53)</f>
        <v>利德曼</v>
      </c>
      <c r="D53" s="75">
        <f>[5]!s_pq_pctchange(B53,$B$5,$D$5)</f>
        <v>0</v>
      </c>
      <c r="E53" s="72">
        <f>[5]!S_VAL_PE_TTM(B53,$D$5)</f>
        <v>48.649795532226563</v>
      </c>
      <c r="F53" s="72">
        <f ca="1">[5]!S_VAL_PB(B53,$E$5,1)</f>
        <v>5.1866555213928223</v>
      </c>
      <c r="G53" s="72">
        <f>[5]!S_VAL_MV(B53,$D$5)/100000000</f>
        <v>44.144846899999997</v>
      </c>
      <c r="H53" s="75">
        <f>[5]!s_pq_pctchange(B53,$F$5,$G$5)</f>
        <v>-3.1847133757961665</v>
      </c>
      <c r="I53" s="100">
        <f t="shared" si="2"/>
        <v>0</v>
      </c>
      <c r="J53" s="101">
        <f t="shared" si="1"/>
        <v>0</v>
      </c>
    </row>
    <row r="54" spans="1:10">
      <c r="A54" s="172"/>
      <c r="B54" s="109" t="s">
        <v>170</v>
      </c>
      <c r="C54" s="71" t="str">
        <f>[5]!S_INFO_NAME(B54)</f>
        <v>博晖创新</v>
      </c>
      <c r="D54" s="76">
        <f>[5]!s_pq_pctchange(B54,$B$5,$D$5)</f>
        <v>0</v>
      </c>
      <c r="E54" s="72">
        <f>[5]!S_VAL_PE_TTM(B54,$D$5)</f>
        <v>70.970039367675781</v>
      </c>
      <c r="F54" s="72">
        <f ca="1">[5]!S_VAL_PB(B54,$E$5,1)</f>
        <v>5.0082955360412598</v>
      </c>
      <c r="G54" s="72">
        <f>[5]!S_VAL_MV(B54,$D$5)/100000000</f>
        <v>34.930688000000004</v>
      </c>
      <c r="H54" s="76">
        <f>[5]!s_pq_pctchange(B54,$F$5,$G$5)</f>
        <v>-7.834101382488468</v>
      </c>
      <c r="I54" s="100">
        <f t="shared" si="2"/>
        <v>0</v>
      </c>
      <c r="J54" s="101">
        <f t="shared" si="1"/>
        <v>0</v>
      </c>
    </row>
    <row r="55" spans="1:10">
      <c r="A55" s="172"/>
      <c r="B55" s="109" t="s">
        <v>171</v>
      </c>
      <c r="C55" s="71" t="str">
        <f>[5]!S_INFO_NAME(B55)</f>
        <v>博腾股份</v>
      </c>
      <c r="D55" s="76">
        <f>[5]!s_pq_pctchange(B55,$B$5,$D$5)</f>
        <v>-4.7351755900978727</v>
      </c>
      <c r="E55" s="72">
        <f>[5]!S_VAL_PE_TTM(B55,$D$5)</f>
        <v>82.439163208007812</v>
      </c>
      <c r="F55" s="72">
        <f ca="1">[5]!S_VAL_PB(B55,$E$5,1)</f>
        <v>17.438858032226563</v>
      </c>
      <c r="G55" s="72">
        <f>[5]!S_VAL_MV(B55,$D$5)/100000000</f>
        <v>72.147099999999995</v>
      </c>
      <c r="H55" s="76">
        <f>[5]!s_pq_pctchange(B55,$F$5,$G$5)</f>
        <v>0</v>
      </c>
      <c r="I55" s="100">
        <f t="shared" si="2"/>
        <v>-341.62918681635023</v>
      </c>
      <c r="J55" s="101">
        <f t="shared" si="1"/>
        <v>-7.5693987484924081</v>
      </c>
    </row>
    <row r="56" spans="1:10">
      <c r="A56" s="172"/>
      <c r="B56" s="109" t="s">
        <v>172</v>
      </c>
      <c r="C56" s="71" t="str">
        <f>[5]!S_INFO_NAME(B56)</f>
        <v>华润双鹤</v>
      </c>
      <c r="D56" s="76">
        <f>[5]!s_pq_pctchange(B56,$B$5,$D$5)</f>
        <v>-1.6030956329463719</v>
      </c>
      <c r="E56" s="72">
        <f>[5]!S_VAL_PE_TTM(B56,$D$5)</f>
        <v>12.040035247802734</v>
      </c>
      <c r="F56" s="72">
        <f ca="1">[5]!S_VAL_PB(B56,$E$5,1)</f>
        <v>1.9189689159393311</v>
      </c>
      <c r="G56" s="72">
        <f>[5]!S_VAL_MV(B56,$D$5)/100000000</f>
        <v>101.761878744</v>
      </c>
      <c r="H56" s="76">
        <f>[5]!s_pq_pctchange(B56,$F$5,$G$5)</f>
        <v>4.8266166822867884</v>
      </c>
      <c r="I56" s="100">
        <f t="shared" si="2"/>
        <v>-163.13402341492463</v>
      </c>
      <c r="J56" s="101">
        <f t="shared" si="1"/>
        <v>-3.6145227642311135</v>
      </c>
    </row>
    <row r="57" spans="1:10">
      <c r="A57" s="172"/>
      <c r="B57" s="109" t="s">
        <v>173</v>
      </c>
      <c r="C57" s="71" t="str">
        <f>[5]!S_INFO_NAME(B57)</f>
        <v>人福医药</v>
      </c>
      <c r="D57" s="76">
        <f>[5]!s_pq_pctchange(B57,$B$5,$D$5)</f>
        <v>-2.0878329733621359</v>
      </c>
      <c r="E57" s="72">
        <f>[5]!S_VAL_PE_TTM(B57,$D$5)</f>
        <v>32.724273681640625</v>
      </c>
      <c r="F57" s="72">
        <f ca="1">[5]!S_VAL_PB(B57,$E$5,1)</f>
        <v>3.2903692722320557</v>
      </c>
      <c r="G57" s="72">
        <f>[5]!S_VAL_MV(B57,$D$5)/100000000</f>
        <v>143.82740438399998</v>
      </c>
      <c r="H57" s="76">
        <f>[5]!s_pq_pctchange(B57,$F$5,$G$5)</f>
        <v>4.4583640383198286</v>
      </c>
      <c r="I57" s="100"/>
      <c r="J57" s="101"/>
    </row>
    <row r="58" spans="1:10">
      <c r="A58" s="172"/>
      <c r="B58" s="109" t="s">
        <v>174</v>
      </c>
      <c r="C58" s="71" t="str">
        <f>[5]!S_INFO_NAME(B58)</f>
        <v>复星医药</v>
      </c>
      <c r="D58" s="74">
        <f>[5]!s_pq_pctchange(B58,$B$5,$D$5)</f>
        <v>-2.3822128110111085</v>
      </c>
      <c r="E58" s="74">
        <f>[5]!S_VAL_PE_TTM(B58,$D$5)</f>
        <v>21.572671890258789</v>
      </c>
      <c r="F58" s="74">
        <f ca="1">[5]!S_VAL_PB(B58,$E$5,1)</f>
        <v>2.8314335346221924</v>
      </c>
      <c r="G58" s="74">
        <f>[5]!S_VAL_MV(B58,$D$5)/100000000</f>
        <v>426.26113552160001</v>
      </c>
      <c r="H58" s="74">
        <f>[5]!s_pq_pctchange(B58,$F$5,$G$5)</f>
        <v>12.650948821161601</v>
      </c>
      <c r="I58" s="100">
        <f t="shared" ref="I58:I79" si="3">D58*G58</f>
        <v>-1015.4447378756978</v>
      </c>
      <c r="J58" s="101">
        <f t="shared" si="1"/>
        <v>-22.498973813298452</v>
      </c>
    </row>
    <row r="59" spans="1:10">
      <c r="A59" s="172"/>
      <c r="B59" s="109" t="s">
        <v>175</v>
      </c>
      <c r="C59" s="71" t="str">
        <f>[5]!S_INFO_NAME(B59)</f>
        <v>江苏吴中</v>
      </c>
      <c r="D59" s="75">
        <f>[5]!s_pq_pctchange(B59,$B$5,$D$5)</f>
        <v>-4.0935672514619821</v>
      </c>
      <c r="E59" s="72">
        <f>[5]!S_VAL_PE_TTM(B59,$D$5)</f>
        <v>142.89581298828125</v>
      </c>
      <c r="F59" s="72">
        <f ca="1">[5]!S_VAL_PB(B59,$E$5,1)</f>
        <v>7.4969124794006348</v>
      </c>
      <c r="G59" s="72">
        <f>[5]!S_VAL_MV(B59,$D$5)/100000000</f>
        <v>71.600759999999994</v>
      </c>
      <c r="H59" s="75">
        <f>[5]!s_pq_pctchange(B59,$F$5,$G$5)</f>
        <v>-3.3106960950764042</v>
      </c>
      <c r="I59" s="100">
        <f t="shared" si="3"/>
        <v>-293.10252631578902</v>
      </c>
      <c r="J59" s="101">
        <f t="shared" si="1"/>
        <v>-6.4942047737489004</v>
      </c>
    </row>
    <row r="60" spans="1:10">
      <c r="A60" s="172"/>
      <c r="B60" s="109" t="s">
        <v>176</v>
      </c>
      <c r="C60" s="71" t="str">
        <f>[5]!S_INFO_NAME(B60)</f>
        <v>恒瑞医药</v>
      </c>
      <c r="D60" s="76">
        <f>[5]!s_pq_pctchange(B60,$B$5,$D$5)</f>
        <v>-1.7131242740998864</v>
      </c>
      <c r="E60" s="72">
        <f>[5]!S_VAL_PE_TTM(B60,$D$5)</f>
        <v>37.541816711425781</v>
      </c>
      <c r="F60" s="72">
        <f ca="1">[5]!S_VAL_PB(B60,$E$5,1)</f>
        <v>8.065007209777832</v>
      </c>
      <c r="G60" s="72">
        <f>[5]!S_VAL_MV(B60,$D$5)/100000000</f>
        <v>509.10156686200003</v>
      </c>
      <c r="H60" s="76">
        <f>[5]!s_pq_pctchange(B60,$F$5,$G$5)</f>
        <v>12.101534828807537</v>
      </c>
      <c r="I60" s="100">
        <f t="shared" si="3"/>
        <v>-872.15425217357858</v>
      </c>
      <c r="J60" s="101">
        <f t="shared" si="1"/>
        <v>-19.324119717101009</v>
      </c>
    </row>
    <row r="61" spans="1:10">
      <c r="A61" s="172"/>
      <c r="B61" s="109" t="s">
        <v>177</v>
      </c>
      <c r="C61" s="71" t="str">
        <f>[5]!S_INFO_NAME(B61)</f>
        <v>美罗药业</v>
      </c>
      <c r="D61" s="76">
        <f>[5]!s_pq_pctchange(B61,$B$5,$D$5)</f>
        <v>1.9653179190751491</v>
      </c>
      <c r="E61" s="72">
        <f>[5]!S_VAL_PE_TTM(B61,$D$5)</f>
        <v>58.473201751708984</v>
      </c>
      <c r="F61" s="72">
        <f ca="1">[5]!S_VAL_PB(B61,$E$5,1)</f>
        <v>3.3125183582305908</v>
      </c>
      <c r="G61" s="72">
        <f>[5]!S_VAL_MV(B61,$D$5)/100000000</f>
        <v>30.87</v>
      </c>
      <c r="H61" s="76">
        <f>[5]!s_pq_pctchange(B61,$F$5,$G$5)</f>
        <v>-5.0570962479608355</v>
      </c>
      <c r="I61" s="100">
        <f t="shared" si="3"/>
        <v>60.669364161849856</v>
      </c>
      <c r="J61" s="101">
        <f t="shared" si="1"/>
        <v>1.3442370467175724</v>
      </c>
    </row>
    <row r="62" spans="1:10">
      <c r="A62" s="172"/>
      <c r="B62" s="109" t="s">
        <v>178</v>
      </c>
      <c r="C62" s="71" t="str">
        <f>[5]!S_INFO_NAME(B62)</f>
        <v>健康元</v>
      </c>
      <c r="D62" s="76">
        <f>[5]!s_pq_pctchange(B62,$B$5,$D$5)</f>
        <v>-3.0035335689045928</v>
      </c>
      <c r="E62" s="72">
        <f>[5]!S_VAL_PE_TTM(B62,$D$5)</f>
        <v>28.511867523193359</v>
      </c>
      <c r="F62" s="72">
        <f ca="1">[5]!S_VAL_PB(B62,$E$5,1)</f>
        <v>2.1235601902008057</v>
      </c>
      <c r="G62" s="72">
        <f>[5]!S_VAL_MV(B62,$D$5)/100000000</f>
        <v>84.866390470799985</v>
      </c>
      <c r="H62" s="76">
        <f>[5]!s_pq_pctchange(B62,$F$5,$G$5)</f>
        <v>-7.1290944123314048</v>
      </c>
      <c r="I62" s="100">
        <f t="shared" si="3"/>
        <v>-254.89905265081259</v>
      </c>
      <c r="J62" s="101">
        <f t="shared" si="1"/>
        <v>-5.6477392581921499</v>
      </c>
    </row>
    <row r="63" spans="1:10">
      <c r="A63" s="172"/>
      <c r="B63" s="109" t="s">
        <v>179</v>
      </c>
      <c r="C63" s="71" t="str">
        <f>[5]!S_INFO_NAME(B63)</f>
        <v>ST金泰</v>
      </c>
      <c r="D63" s="76">
        <f>[5]!s_pq_pctchange(B63,$B$5,$D$5)</f>
        <v>-14.727639542703418</v>
      </c>
      <c r="E63" s="72">
        <f>[5]!S_VAL_PE_TTM(B63,$D$5)</f>
        <v>41.302772521972656</v>
      </c>
      <c r="F63" s="72">
        <f ca="1">[5]!S_VAL_PB(B63,$E$5,1)</f>
        <v>112.86438751220703</v>
      </c>
      <c r="G63" s="72">
        <f>[5]!S_VAL_MV(B63,$D$5)/100000000</f>
        <v>18.779986366399999</v>
      </c>
      <c r="H63" s="76">
        <f>[5]!s_pq_pctchange(B63,$F$5,$G$5)</f>
        <v>0</v>
      </c>
      <c r="I63" s="100">
        <f t="shared" si="3"/>
        <v>-276.58486982122372</v>
      </c>
      <c r="J63" s="101">
        <f t="shared" si="1"/>
        <v>-6.1282268853748549</v>
      </c>
    </row>
    <row r="64" spans="1:10">
      <c r="A64" s="172"/>
      <c r="B64" s="109" t="s">
        <v>180</v>
      </c>
      <c r="C64" s="71" t="str">
        <f>[5]!S_INFO_NAME(B64)</f>
        <v>现代制药</v>
      </c>
      <c r="D64" s="76">
        <f>[5]!s_pq_pctchange(B64,$B$5,$D$5)</f>
        <v>-2.9438822447101942</v>
      </c>
      <c r="E64" s="72">
        <f>[5]!S_VAL_PE_TTM(B64,$D$5)</f>
        <v>37.419170379638672</v>
      </c>
      <c r="F64" s="72">
        <f ca="1">[5]!S_VAL_PB(B64,$E$5,1)</f>
        <v>6.1121306419372559</v>
      </c>
      <c r="G64" s="72">
        <f>[5]!S_VAL_MV(B64,$D$5)/100000000</f>
        <v>60.711747822000007</v>
      </c>
      <c r="H64" s="76">
        <f>[5]!s_pq_pctchange(B64,$F$5,$G$5)</f>
        <v>3.362944162436543</v>
      </c>
      <c r="I64" s="100">
        <f t="shared" si="3"/>
        <v>-178.72823645850863</v>
      </c>
      <c r="J64" s="101">
        <f t="shared" si="1"/>
        <v>-3.9600401299920285</v>
      </c>
    </row>
    <row r="65" spans="1:10">
      <c r="A65" s="172"/>
      <c r="B65" s="109" t="s">
        <v>181</v>
      </c>
      <c r="C65" s="71" t="str">
        <f>[5]!S_INFO_NAME(B65)</f>
        <v>联环药业</v>
      </c>
      <c r="D65" s="74">
        <f>[5]!s_pq_pctchange(B65,$B$5,$D$5)</f>
        <v>-3.6093418259023458</v>
      </c>
      <c r="E65" s="74">
        <f>[5]!S_VAL_PE_TTM(B65,$D$5)</f>
        <v>50.839923858642578</v>
      </c>
      <c r="F65" s="74">
        <f ca="1">[5]!S_VAL_PB(B65,$E$5,1)</f>
        <v>5.4459362030029297</v>
      </c>
      <c r="G65" s="74">
        <f>[5]!S_VAL_MV(B65,$D$5)/100000000</f>
        <v>21.342565741799998</v>
      </c>
      <c r="H65" s="74">
        <f>[5]!s_pq_pctchange(B65,$F$5,$G$5)</f>
        <v>-1.831501831501825</v>
      </c>
      <c r="I65" s="100">
        <f t="shared" si="3"/>
        <v>-77.032615203949263</v>
      </c>
      <c r="J65" s="101">
        <f t="shared" si="1"/>
        <v>-1.7067938092517929</v>
      </c>
    </row>
    <row r="66" spans="1:10">
      <c r="A66" s="172"/>
      <c r="B66" s="109" t="s">
        <v>182</v>
      </c>
      <c r="C66" s="71" t="str">
        <f>[5]!S_INFO_NAME(B66)</f>
        <v>哈药股份</v>
      </c>
      <c r="D66" s="75">
        <f>[5]!s_pq_pctchange(B66,$B$5,$D$5)</f>
        <v>0.45586254629246259</v>
      </c>
      <c r="E66" s="72">
        <f>[5]!S_VAL_PE_TTM(B66,$D$5)</f>
        <v>119.82615661621094</v>
      </c>
      <c r="F66" s="72">
        <f ca="1">[5]!S_VAL_PB(B66,$E$5,1)</f>
        <v>1.665765643119812</v>
      </c>
      <c r="G66" s="72">
        <f>[5]!S_VAL_MV(B66,$D$5)/100000000</f>
        <v>128.0878837052</v>
      </c>
      <c r="H66" s="75">
        <f>[5]!s_pq_pctchange(B66,$F$5,$G$5)</f>
        <v>-1.4469453376205754</v>
      </c>
      <c r="I66" s="100">
        <f t="shared" si="3"/>
        <v>58.390468815065297</v>
      </c>
      <c r="J66" s="101">
        <f t="shared" si="1"/>
        <v>1.2937440904609714</v>
      </c>
    </row>
    <row r="67" spans="1:10">
      <c r="A67" s="172"/>
      <c r="B67" s="109" t="s">
        <v>183</v>
      </c>
      <c r="C67" s="71" t="str">
        <f>[5]!S_INFO_NAME(B67)</f>
        <v>广誉远</v>
      </c>
      <c r="D67" s="76">
        <f>[5]!s_pq_pctchange(B67,$B$5,$D$5)</f>
        <v>-2.04336947456214</v>
      </c>
      <c r="E67" s="72">
        <f>[5]!S_VAL_PE_TTM(B67,$D$5)</f>
        <v>-231.85893249511719</v>
      </c>
      <c r="F67" s="72">
        <f ca="1">[5]!S_VAL_PB(B67,$E$5,1)</f>
        <v>119.89378356933594</v>
      </c>
      <c r="G67" s="72">
        <f>[5]!S_VAL_MV(B67,$D$5)/100000000</f>
        <v>57.2706020862</v>
      </c>
      <c r="H67" s="76">
        <f>[5]!s_pq_pctchange(B67,$F$5,$G$5)</f>
        <v>4.3179983857950077</v>
      </c>
      <c r="I67" s="100">
        <f t="shared" si="3"/>
        <v>-117.02500009273589</v>
      </c>
      <c r="J67" s="101">
        <f t="shared" si="1"/>
        <v>-2.5928958163649636</v>
      </c>
    </row>
    <row r="68" spans="1:10">
      <c r="A68" s="172"/>
      <c r="B68" s="109" t="s">
        <v>184</v>
      </c>
      <c r="C68" s="71" t="str">
        <f>[5]!S_INFO_NAME(B68)</f>
        <v>鲁抗医药</v>
      </c>
      <c r="D68" s="76">
        <f>[5]!s_pq_pctchange(B68,$B$5,$D$5)</f>
        <v>-6.1840120663650078</v>
      </c>
      <c r="E68" s="72">
        <f>[5]!S_VAL_PE_TTM(B68,$D$5)</f>
        <v>-346.37570190429687</v>
      </c>
      <c r="F68" s="72">
        <f ca="1">[5]!S_VAL_PB(B68,$E$5,1)</f>
        <v>2.3833856582641602</v>
      </c>
      <c r="G68" s="72">
        <f>[5]!S_VAL_MV(B68,$D$5)/100000000</f>
        <v>36.173994544999999</v>
      </c>
      <c r="H68" s="76">
        <f>[5]!s_pq_pctchange(B68,$F$5,$G$5)</f>
        <v>-0.60975609756098725</v>
      </c>
      <c r="I68" s="100">
        <f t="shared" si="3"/>
        <v>-223.70041875490196</v>
      </c>
      <c r="J68" s="101">
        <f t="shared" si="1"/>
        <v>-4.9564783546168103</v>
      </c>
    </row>
    <row r="69" spans="1:10">
      <c r="A69" s="172"/>
      <c r="B69" s="109" t="s">
        <v>185</v>
      </c>
      <c r="C69" s="71" t="str">
        <f>[5]!S_INFO_NAME(B69)</f>
        <v>华北制药</v>
      </c>
      <c r="D69" s="76">
        <f>[5]!s_pq_pctchange(B69,$B$5,$D$5)</f>
        <v>-1.1194029850746468</v>
      </c>
      <c r="E69" s="72">
        <f>[5]!S_VAL_PE_TTM(B69,$D$5)</f>
        <v>540.7879638671875</v>
      </c>
      <c r="F69" s="72">
        <f ca="1">[5]!S_VAL_PB(B69,$E$5,1)</f>
        <v>2.1439228057861328</v>
      </c>
      <c r="G69" s="72">
        <f>[5]!S_VAL_MV(B69,$D$5)/100000000</f>
        <v>86.432650636999995</v>
      </c>
      <c r="H69" s="76">
        <f>[5]!s_pq_pctchange(B69,$F$5,$G$5)</f>
        <v>2.6639344262294973</v>
      </c>
      <c r="I69" s="100">
        <f t="shared" si="3"/>
        <v>-96.752967130971868</v>
      </c>
      <c r="J69" s="105" t="s">
        <v>120</v>
      </c>
    </row>
    <row r="70" spans="1:10">
      <c r="A70" s="173"/>
      <c r="B70" s="73" t="s">
        <v>186</v>
      </c>
      <c r="C70" s="71" t="str">
        <f>[5]!S_INFO_NAME(B70)</f>
        <v>三精制药</v>
      </c>
      <c r="D70" s="74">
        <f>[5]!s_pq_pctchange(B70,$B$5,$D$5)</f>
        <v>0.49443757725589066</v>
      </c>
      <c r="E70" s="74">
        <f>[5]!S_VAL_PE_TTM(B70,$D$5)</f>
        <v>43.851951599121094</v>
      </c>
      <c r="F70" s="74">
        <f ca="1">[5]!S_VAL_PB(B70,$E$5,1)</f>
        <v>2.1978201866149902</v>
      </c>
      <c r="G70" s="74">
        <f>[5]!S_VAL_MV(B70,$D$5)/100000000</f>
        <v>47.144942936100009</v>
      </c>
      <c r="H70" s="74">
        <f>[5]!s_pq_pctchange(B70,$F$5,$G$5)</f>
        <v>-4.3290043290043378</v>
      </c>
      <c r="I70" s="100">
        <f t="shared" si="3"/>
        <v>23.310231365192504</v>
      </c>
      <c r="J70" s="101">
        <f t="shared" si="1"/>
        <v>0.51647939617526872</v>
      </c>
    </row>
    <row r="71" spans="1:10">
      <c r="A71" s="116" t="s">
        <v>267</v>
      </c>
      <c r="B71" s="73" t="s">
        <v>266</v>
      </c>
      <c r="C71" s="71" t="str">
        <f>[5]!S_INFO_NAME(B71)</f>
        <v>康美药业</v>
      </c>
      <c r="D71" s="75">
        <f>[5]!s_pq_pctchange(B71,$B$5,$D$5)</f>
        <v>-1.8169582772543547</v>
      </c>
      <c r="E71" s="72">
        <f>[5]!S_VAL_PE_TTM(B71,$D$5)</f>
        <v>16.350269317626953</v>
      </c>
      <c r="F71" s="72">
        <f ca="1">[5]!S_VAL_PB(B71,$E$5,1)</f>
        <v>2.6835801601409912</v>
      </c>
      <c r="G71" s="72">
        <f>[5]!S_VAL_MV(B71,$D$5)/100000000</f>
        <v>320.79244306970003</v>
      </c>
      <c r="H71" s="75">
        <f>[5]!s_pq_pctchange(B71,$F$5,$G$5)</f>
        <v>-7.2164948453608098</v>
      </c>
      <c r="I71" s="100">
        <f t="shared" si="3"/>
        <v>-582.86648471613785</v>
      </c>
      <c r="J71" s="101">
        <f t="shared" si="1"/>
        <v>-12.914437671627386</v>
      </c>
    </row>
    <row r="72" spans="1:10">
      <c r="A72" s="171" t="s">
        <v>268</v>
      </c>
      <c r="B72" s="109" t="s">
        <v>208</v>
      </c>
      <c r="C72" s="71" t="str">
        <f>[5]!S_INFO_NAME(B72)</f>
        <v>东阿阿胶</v>
      </c>
      <c r="D72" s="76">
        <f>[5]!s_pq_pctchange(B72,$B$5,$D$5)</f>
        <v>-5.6799999999999962</v>
      </c>
      <c r="E72" s="72">
        <f>[5]!S_VAL_PE_TTM(B72,$D$5)</f>
        <v>18.041828155517578</v>
      </c>
      <c r="F72" s="72">
        <f ca="1">[5]!S_VAL_PB(B72,$E$5,1)</f>
        <v>4.6687922477722168</v>
      </c>
      <c r="G72" s="72">
        <f>[5]!S_VAL_MV(B72,$D$5)/100000000</f>
        <v>231.32741763689998</v>
      </c>
      <c r="H72" s="76">
        <f>[5]!s_pq_pctchange(B72,$F$5,$G$5)</f>
        <v>-3.7235337064979279</v>
      </c>
      <c r="I72" s="100">
        <f t="shared" si="3"/>
        <v>-1313.9397321775909</v>
      </c>
      <c r="J72" s="101">
        <f t="shared" si="1"/>
        <v>-29.112658250965076</v>
      </c>
    </row>
    <row r="73" spans="1:10">
      <c r="A73" s="172"/>
      <c r="B73" s="109" t="s">
        <v>209</v>
      </c>
      <c r="C73" s="71" t="str">
        <f>[5]!S_INFO_NAME(B73)</f>
        <v>云南白药</v>
      </c>
      <c r="D73" s="76">
        <f>[5]!s_pq_pctchange(B73,$B$5,$D$5)</f>
        <v>-4.5393858477970728</v>
      </c>
      <c r="E73" s="72">
        <f>[5]!S_VAL_PE_TTM(B73,$D$5)</f>
        <v>20.723377227783203</v>
      </c>
      <c r="F73" s="72">
        <f ca="1">[5]!S_VAL_PB(B73,$E$5,1)</f>
        <v>5.8547654151916504</v>
      </c>
      <c r="G73" s="72">
        <f>[5]!S_VAL_MV(B73,$D$5)/100000000</f>
        <v>521.22055885899999</v>
      </c>
      <c r="H73" s="76">
        <f>[5]!s_pq_pctchange(B73,$F$5,$G$5)</f>
        <v>-1.9326923076923186</v>
      </c>
      <c r="I73" s="100">
        <f t="shared" si="3"/>
        <v>-2366.0212284654258</v>
      </c>
      <c r="J73" s="101">
        <f t="shared" si="1"/>
        <v>-52.423384232917449</v>
      </c>
    </row>
    <row r="74" spans="1:10">
      <c r="A74" s="172"/>
      <c r="B74" s="109" t="s">
        <v>210</v>
      </c>
      <c r="C74" s="71" t="str">
        <f>[5]!S_INFO_NAME(B74)</f>
        <v>紫光古汉</v>
      </c>
      <c r="D74" s="76">
        <f>[5]!s_pq_pctchange(B74,$B$5,$D$5)</f>
        <v>-2.974983096686945</v>
      </c>
      <c r="E74" s="72">
        <f>[5]!S_VAL_PE_TTM(B74,$D$5)</f>
        <v>-17.851552963256836</v>
      </c>
      <c r="F74" s="72">
        <f ca="1">[5]!S_VAL_PB(B74,$E$5,1)</f>
        <v>12.264084815979004</v>
      </c>
      <c r="G74" s="72">
        <f>[5]!S_VAL_MV(B74,$D$5)/100000000</f>
        <v>32.048036814500001</v>
      </c>
      <c r="H74" s="76">
        <f>[5]!s_pq_pctchange(B74,$F$5,$G$5)</f>
        <v>12.74193548387097</v>
      </c>
      <c r="I74" s="100">
        <f t="shared" si="3"/>
        <v>-95.342367805138437</v>
      </c>
      <c r="J74" s="101">
        <f t="shared" si="1"/>
        <v>-2.1124787558929325</v>
      </c>
    </row>
    <row r="75" spans="1:10">
      <c r="A75" s="172"/>
      <c r="B75" s="109" t="s">
        <v>211</v>
      </c>
      <c r="C75" s="71" t="str">
        <f>[5]!S_INFO_NAME(B75)</f>
        <v>青海明胶</v>
      </c>
      <c r="D75" s="76">
        <f>[5]!s_pq_pctchange(B75,$B$5,$D$5)</f>
        <v>-4.1925465838509313</v>
      </c>
      <c r="E75" s="72">
        <f>[5]!S_VAL_PE_TTM(B75,$D$5)</f>
        <v>317.56634521484375</v>
      </c>
      <c r="F75" s="72">
        <f ca="1">[5]!S_VAL_PB(B75,$E$5,1)</f>
        <v>3.226489782333374</v>
      </c>
      <c r="G75" s="72">
        <f>[5]!S_VAL_MV(B75,$D$5)/100000000</f>
        <v>29.129409119999998</v>
      </c>
      <c r="H75" s="76">
        <f>[5]!s_pq_pctchange(B75,$F$5,$G$5)</f>
        <v>-9.9866844207723062</v>
      </c>
      <c r="I75" s="100">
        <f t="shared" si="3"/>
        <v>-122.12640469565216</v>
      </c>
      <c r="J75" s="101">
        <f t="shared" si="1"/>
        <v>-2.7059264563308218</v>
      </c>
    </row>
    <row r="76" spans="1:10">
      <c r="A76" s="172"/>
      <c r="B76" s="109" t="s">
        <v>212</v>
      </c>
      <c r="C76" s="71" t="str">
        <f>[5]!S_INFO_NAME(B76)</f>
        <v>仁和药业</v>
      </c>
      <c r="D76" s="76">
        <f>[5]!s_pq_pctchange(B76,$B$5,$D$5)</f>
        <v>-2.6119402985074647</v>
      </c>
      <c r="E76" s="72">
        <f>[5]!S_VAL_PE_TTM(B76,$D$5)</f>
        <v>30.556968688964844</v>
      </c>
      <c r="F76" s="72">
        <f ca="1">[5]!S_VAL_PB(B76,$E$5,1)</f>
        <v>2.9018974304199219</v>
      </c>
      <c r="G76" s="72">
        <f>[5]!S_VAL_MV(B76,$D$5)/100000000</f>
        <v>51.713081584199998</v>
      </c>
      <c r="H76" s="76">
        <f>[5]!s_pq_pctchange(B76,$F$5,$G$5)</f>
        <v>-6.076388888888884</v>
      </c>
      <c r="I76" s="100">
        <f t="shared" si="3"/>
        <v>-135.07148174977621</v>
      </c>
      <c r="J76" s="101">
        <f t="shared" si="1"/>
        <v>-2.9927475296874699</v>
      </c>
    </row>
    <row r="77" spans="1:10">
      <c r="A77" s="172"/>
      <c r="B77" s="109" t="s">
        <v>213</v>
      </c>
      <c r="C77" s="71" t="str">
        <f>[5]!S_INFO_NAME(B77)</f>
        <v>通化金马</v>
      </c>
      <c r="D77" s="76">
        <f>[5]!s_pq_pctchange(B77,$B$5,$D$5)</f>
        <v>-2.2026431718061512</v>
      </c>
      <c r="E77" s="72">
        <f>[5]!S_VAL_PE_TTM(B77,$D$5)</f>
        <v>358.61752319335937</v>
      </c>
      <c r="F77" s="72">
        <f ca="1">[5]!S_VAL_PB(B77,$E$5,1)</f>
        <v>4.9129786491394043</v>
      </c>
      <c r="G77" s="72">
        <f>[5]!S_VAL_MV(B77,$D$5)/100000000</f>
        <v>29.904483981599999</v>
      </c>
      <c r="H77" s="76">
        <f>[5]!s_pq_pctchange(B77,$F$5,$G$5)</f>
        <v>-5.4481546572934914</v>
      </c>
      <c r="I77" s="100">
        <f t="shared" si="3"/>
        <v>-65.868907448457662</v>
      </c>
      <c r="J77" s="101">
        <f t="shared" si="1"/>
        <v>-1.459442122762608</v>
      </c>
    </row>
    <row r="78" spans="1:10">
      <c r="A78" s="172"/>
      <c r="B78" s="109" t="s">
        <v>214</v>
      </c>
      <c r="C78" s="71" t="str">
        <f>[5]!S_INFO_NAME(B78)</f>
        <v>金陵药业</v>
      </c>
      <c r="D78" s="76">
        <f>[5]!s_pq_pctchange(B78,$B$5,$D$5)</f>
        <v>-7.3800738007390176E-2</v>
      </c>
      <c r="E78" s="72">
        <f>[5]!S_VAL_PE_TTM(B78,$D$5)</f>
        <v>37.238628387451172</v>
      </c>
      <c r="F78" s="72">
        <f ca="1">[5]!S_VAL_PB(B78,$E$5,1)</f>
        <v>3.2407224178314209</v>
      </c>
      <c r="G78" s="72">
        <f>[5]!S_VAL_MV(B78,$D$5)/100000000</f>
        <v>68.241600000000005</v>
      </c>
      <c r="H78" s="76">
        <f>[5]!s_pq_pctchange(B78,$F$5,$G$5)</f>
        <v>-6.976744186046524</v>
      </c>
      <c r="I78" s="100">
        <f t="shared" si="3"/>
        <v>-5.0362804428051176</v>
      </c>
      <c r="J78" s="101">
        <f t="shared" si="1"/>
        <v>-0.11158769903731587</v>
      </c>
    </row>
    <row r="79" spans="1:10">
      <c r="A79" s="172"/>
      <c r="B79" s="109" t="s">
        <v>215</v>
      </c>
      <c r="C79" s="71" t="str">
        <f>[5]!S_INFO_NAME(B79)</f>
        <v>九芝堂</v>
      </c>
      <c r="D79" s="76">
        <f>[5]!s_pq_pctchange(B79,$B$5,$D$5)</f>
        <v>-1.1412268188302432</v>
      </c>
      <c r="E79" s="72">
        <f>[5]!S_VAL_PE_TTM(B79,$D$5)</f>
        <v>17.753425598144531</v>
      </c>
      <c r="F79" s="72">
        <f ca="1">[5]!S_VAL_PB(B79,$E$5,1)</f>
        <v>2.7268590927124023</v>
      </c>
      <c r="G79" s="72">
        <f>[5]!S_VAL_MV(B79,$D$5)/100000000</f>
        <v>41.248090144800003</v>
      </c>
      <c r="H79" s="76">
        <f>[5]!s_pq_pctchange(B79,$F$5,$G$5)</f>
        <v>0.96082779009607489</v>
      </c>
      <c r="I79" s="100">
        <f t="shared" si="3"/>
        <v>-47.073426698773211</v>
      </c>
      <c r="J79" s="101">
        <f t="shared" si="1"/>
        <v>-1.0429950100618566</v>
      </c>
    </row>
    <row r="80" spans="1:10">
      <c r="A80" s="172"/>
      <c r="B80" s="109" t="s">
        <v>216</v>
      </c>
      <c r="C80" s="71" t="str">
        <f>[5]!S_INFO_NAME(B80)</f>
        <v>华润三九</v>
      </c>
      <c r="D80" s="76">
        <f>[5]!s_pq_pctchange(B80,$B$5,$D$5)</f>
        <v>-1.9211822660098465</v>
      </c>
      <c r="E80" s="72">
        <f>[5]!S_VAL_PE_TTM(B80,$D$5)</f>
        <v>16.229412078857422</v>
      </c>
      <c r="F80" s="72">
        <f ca="1">[5]!S_VAL_PB(B80,$E$5,1)</f>
        <v>3.1792478561401367</v>
      </c>
      <c r="G80" s="72">
        <f>[5]!S_VAL_MV(B80,$D$5)/100000000</f>
        <v>194.89899</v>
      </c>
      <c r="H80" s="76">
        <f>[5]!s_pq_pctchange(B80,$F$5,$G$5)</f>
        <v>1.9246519246519211</v>
      </c>
    </row>
    <row r="81" spans="1:8">
      <c r="A81" s="172"/>
      <c r="B81" s="109" t="s">
        <v>217</v>
      </c>
      <c r="C81" s="71" t="str">
        <f>[5]!S_INFO_NAME(B81)</f>
        <v>沃华医药</v>
      </c>
      <c r="D81" s="76">
        <f>[5]!s_pq_pctchange(B81,$B$5,$D$5)</f>
        <v>-2.5324274243360256</v>
      </c>
      <c r="E81" s="72">
        <f>[5]!S_VAL_PE_TTM(B81,$D$5)</f>
        <v>213.92182922363281</v>
      </c>
      <c r="F81" s="72">
        <f ca="1">[5]!S_VAL_PB(B81,$E$5,1)</f>
        <v>4.3553781509399414</v>
      </c>
      <c r="G81" s="72">
        <f>[5]!S_VAL_MV(B81,$D$5)/100000000</f>
        <v>25.876044</v>
      </c>
      <c r="H81" s="76">
        <f>[5]!s_pq_pctchange(B81,$F$5,$G$5)</f>
        <v>-9.2905405405405368</v>
      </c>
    </row>
    <row r="82" spans="1:8">
      <c r="A82" s="172"/>
      <c r="B82" s="109" t="s">
        <v>218</v>
      </c>
      <c r="C82" s="71" t="str">
        <f>[5]!S_INFO_NAME(B82)</f>
        <v>紫鑫药业</v>
      </c>
      <c r="D82" s="76">
        <f>[5]!s_pq_pctchange(B82,$B$5,$D$5)</f>
        <v>0</v>
      </c>
      <c r="E82" s="72">
        <f>[5]!S_VAL_PE_TTM(B82,$D$5)</f>
        <v>1148.6982421875</v>
      </c>
      <c r="F82" s="72">
        <f ca="1">[5]!S_VAL_PB(B82,$E$5,1)</f>
        <v>3.9727580547332764</v>
      </c>
      <c r="G82" s="72">
        <f>[5]!S_VAL_MV(B82,$D$5)/100000000</f>
        <v>77.307801267399995</v>
      </c>
      <c r="H82" s="76">
        <f>[5]!s_pq_pctchange(B82,$F$5,$G$5)</f>
        <v>-4.8543689320388435</v>
      </c>
    </row>
    <row r="83" spans="1:8">
      <c r="A83" s="172"/>
      <c r="B83" s="109" t="s">
        <v>219</v>
      </c>
      <c r="C83" s="71" t="str">
        <f>[5]!S_INFO_NAME(B83)</f>
        <v>嘉应制药</v>
      </c>
      <c r="D83" s="76">
        <f>[5]!s_pq_pctchange(B83,$B$5,$D$5)</f>
        <v>-2.8230184581976459</v>
      </c>
      <c r="E83" s="72">
        <f>[5]!S_VAL_PE_TTM(B83,$D$5)</f>
        <v>27.724016189575195</v>
      </c>
      <c r="F83" s="72">
        <f ca="1">[5]!S_VAL_PB(B83,$E$5,1)</f>
        <v>5.6539263725280762</v>
      </c>
      <c r="G83" s="72">
        <f>[5]!S_VAL_MV(B83,$D$5)/100000000</f>
        <v>45.422131395999997</v>
      </c>
      <c r="H83" s="76">
        <f>[5]!s_pq_pctchange(B83,$F$5,$G$5)</f>
        <v>4.2263610315186328</v>
      </c>
    </row>
    <row r="84" spans="1:8">
      <c r="A84" s="172"/>
      <c r="B84" s="109" t="s">
        <v>220</v>
      </c>
      <c r="C84" s="71" t="str">
        <f>[5]!S_INFO_NAME(B84)</f>
        <v>恒康医疗</v>
      </c>
      <c r="D84" s="76">
        <f>[5]!s_pq_pctchange(B84,$B$5,$D$5)</f>
        <v>-2.8755364806867023</v>
      </c>
      <c r="E84" s="72">
        <f>[5]!S_VAL_PE_TTM(B84,$D$5)</f>
        <v>61.966354370117188</v>
      </c>
      <c r="F84" s="72">
        <f ca="1">[5]!S_VAL_PB(B84,$E$5,1)</f>
        <v>17.2896728515625</v>
      </c>
      <c r="G84" s="72">
        <f>[5]!S_VAL_MV(B84,$D$5)/100000000</f>
        <v>139.4752527</v>
      </c>
      <c r="H84" s="76">
        <f>[5]!s_pq_pctchange(B84,$F$5,$G$5)</f>
        <v>22.123015873015884</v>
      </c>
    </row>
    <row r="85" spans="1:8">
      <c r="A85" s="172"/>
      <c r="B85" s="109" t="s">
        <v>221</v>
      </c>
      <c r="C85" s="71" t="str">
        <f>[5]!S_INFO_NAME(B85)</f>
        <v>桂林三金</v>
      </c>
      <c r="D85" s="76">
        <f>[5]!s_pq_pctchange(B85,$B$5,$D$5)</f>
        <v>-3.9727582292848895</v>
      </c>
      <c r="E85" s="72">
        <f>[5]!S_VAL_PE_TTM(B85,$D$5)</f>
        <v>22.756114959716797</v>
      </c>
      <c r="F85" s="72">
        <f ca="1">[5]!S_VAL_PB(B85,$E$5,1)</f>
        <v>4.5891323089599609</v>
      </c>
      <c r="G85" s="72">
        <f>[5]!S_VAL_MV(B85,$D$5)/100000000</f>
        <v>99.861840000000015</v>
      </c>
      <c r="H85" s="76">
        <f>[5]!s_pq_pctchange(B85,$F$5,$G$5)</f>
        <v>1.6622340425531901</v>
      </c>
    </row>
    <row r="86" spans="1:8">
      <c r="A86" s="172"/>
      <c r="B86" s="109" t="s">
        <v>222</v>
      </c>
      <c r="C86" s="71" t="str">
        <f>[5]!S_INFO_NAME(B86)</f>
        <v>奇正藏药</v>
      </c>
      <c r="D86" s="76">
        <f>[5]!s_pq_pctchange(B86,$B$5,$D$5)</f>
        <v>-2.758007117437733</v>
      </c>
      <c r="E86" s="72">
        <f>[5]!S_VAL_PE_TTM(B86,$D$5)</f>
        <v>38.699699401855469</v>
      </c>
      <c r="F86" s="72">
        <f ca="1">[5]!S_VAL_PB(B86,$E$5,1)</f>
        <v>6.4066767692565918</v>
      </c>
      <c r="G86" s="72">
        <f>[5]!S_VAL_MV(B86,$D$5)/100000000</f>
        <v>88.751599999999996</v>
      </c>
      <c r="H86" s="76">
        <f>[5]!s_pq_pctchange(B86,$F$5,$G$5)</f>
        <v>-3.6774479397430282</v>
      </c>
    </row>
    <row r="87" spans="1:8">
      <c r="A87" s="172"/>
      <c r="B87" s="109" t="s">
        <v>223</v>
      </c>
      <c r="C87" s="71" t="str">
        <f>[5]!S_INFO_NAME(B87)</f>
        <v>众生药业</v>
      </c>
      <c r="D87" s="76">
        <f>[5]!s_pq_pctchange(B87,$B$5,$D$5)</f>
        <v>-2.6066350710900466</v>
      </c>
      <c r="E87" s="72">
        <f>[5]!S_VAL_PE_TTM(B87,$D$5)</f>
        <v>35.866004943847656</v>
      </c>
      <c r="F87" s="72">
        <f ca="1">[5]!S_VAL_PB(B87,$E$5,1)</f>
        <v>4.5837783813476563</v>
      </c>
      <c r="G87" s="72">
        <f>[5]!S_VAL_MV(B87,$D$5)/100000000</f>
        <v>75.771548999999993</v>
      </c>
      <c r="H87" s="76">
        <f>[5]!s_pq_pctchange(B87,$F$5,$G$5)</f>
        <v>-13.596491228070185</v>
      </c>
    </row>
    <row r="88" spans="1:8">
      <c r="A88" s="172"/>
      <c r="B88" s="109" t="s">
        <v>224</v>
      </c>
      <c r="C88" s="71" t="str">
        <f>[5]!S_INFO_NAME(B88)</f>
        <v>精华制药</v>
      </c>
      <c r="D88" s="76">
        <f>[5]!s_pq_pctchange(B88,$B$5,$D$5)</f>
        <v>0.93360995850622075</v>
      </c>
      <c r="E88" s="72">
        <f>[5]!S_VAL_PE_TTM(B88,$D$5)</f>
        <v>128.13397216796875</v>
      </c>
      <c r="F88" s="72">
        <f ca="1">[5]!S_VAL_PB(B88,$E$5,1)</f>
        <v>5.8520064353942871</v>
      </c>
      <c r="G88" s="72">
        <f>[5]!S_VAL_MV(B88,$D$5)/100000000</f>
        <v>38.92</v>
      </c>
      <c r="H88" s="76">
        <f>[5]!s_pq_pctchange(B88,$F$5,$G$5)</f>
        <v>1.9464720194647178</v>
      </c>
    </row>
    <row r="89" spans="1:8">
      <c r="A89" s="172"/>
      <c r="B89" s="109" t="s">
        <v>225</v>
      </c>
      <c r="C89" s="71" t="str">
        <f>[5]!S_INFO_NAME(B89)</f>
        <v>信邦制药</v>
      </c>
      <c r="D89" s="76">
        <f>[5]!s_pq_pctchange(B89,$B$5,$D$5)</f>
        <v>0</v>
      </c>
      <c r="E89" s="72">
        <f>[5]!S_VAL_PE_TTM(B89,$D$5)</f>
        <v>160.17366027832031</v>
      </c>
      <c r="F89" s="72">
        <f ca="1">[5]!S_VAL_PB(B89,$E$5,1)</f>
        <v>10.619348526000977</v>
      </c>
      <c r="G89" s="72">
        <f>[5]!S_VAL_MV(B89,$D$5)/100000000</f>
        <v>109.89981522720001</v>
      </c>
      <c r="H89" s="76">
        <f>[5]!s_pq_pctchange(B89,$F$5,$G$5)</f>
        <v>-2.7836504580690535</v>
      </c>
    </row>
    <row r="90" spans="1:8">
      <c r="A90" s="172"/>
      <c r="B90" s="109" t="s">
        <v>226</v>
      </c>
      <c r="C90" s="71" t="str">
        <f>[5]!S_INFO_NAME(B90)</f>
        <v>汉森制药</v>
      </c>
      <c r="D90" s="76">
        <f>[5]!s_pq_pctchange(B90,$B$5,$D$5)</f>
        <v>2.433628318584069</v>
      </c>
      <c r="E90" s="72">
        <f>[5]!S_VAL_PE_TTM(B90,$D$5)</f>
        <v>46.342723846435547</v>
      </c>
      <c r="F90" s="72">
        <f ca="1">[5]!S_VAL_PB(B90,$E$5,1)</f>
        <v>5.1555166244506836</v>
      </c>
      <c r="G90" s="72">
        <f>[5]!S_VAL_MV(B90,$D$5)/100000000</f>
        <v>54.819200000000002</v>
      </c>
      <c r="H90" s="76">
        <f>[5]!s_pq_pctchange(B90,$F$5,$G$5)</f>
        <v>25.853658536585368</v>
      </c>
    </row>
    <row r="91" spans="1:8">
      <c r="A91" s="172"/>
      <c r="B91" s="109" t="s">
        <v>227</v>
      </c>
      <c r="C91" s="71" t="str">
        <f>[5]!S_INFO_NAME(B91)</f>
        <v>贵州百灵</v>
      </c>
      <c r="D91" s="76">
        <f>[5]!s_pq_pctchange(B91,$B$5,$D$5)</f>
        <v>-3.5919540229885083</v>
      </c>
      <c r="E91" s="72">
        <f>[5]!S_VAL_PE_TTM(B91,$D$5)</f>
        <v>55.613582611083984</v>
      </c>
      <c r="F91" s="72">
        <f ca="1">[5]!S_VAL_PB(B91,$E$5,1)</f>
        <v>7.5189251899719238</v>
      </c>
      <c r="G91" s="72">
        <f>[5]!S_VAL_MV(B91,$D$5)/100000000</f>
        <v>157.8192</v>
      </c>
      <c r="H91" s="76">
        <f>[5]!s_pq_pctchange(B91,$F$5,$G$5)</f>
        <v>22.938894277400589</v>
      </c>
    </row>
    <row r="92" spans="1:8">
      <c r="A92" s="172"/>
      <c r="B92" s="109" t="s">
        <v>228</v>
      </c>
      <c r="C92" s="71" t="str">
        <f>[5]!S_INFO_NAME(B92)</f>
        <v>太安堂</v>
      </c>
      <c r="D92" s="76">
        <f>[5]!s_pq_pctchange(B92,$B$5,$D$5)</f>
        <v>-2.8144239226033374</v>
      </c>
      <c r="E92" s="72">
        <f>[5]!S_VAL_PE_TTM(B92,$D$5)</f>
        <v>40.184795379638672</v>
      </c>
      <c r="F92" s="72">
        <f ca="1">[5]!S_VAL_PB(B92,$E$5,1)</f>
        <v>4.1455631256103516</v>
      </c>
      <c r="G92" s="72">
        <f>[5]!S_VAL_MV(B92,$D$5)/100000000</f>
        <v>79.710280000000012</v>
      </c>
      <c r="H92" s="76">
        <f>[5]!s_pq_pctchange(B92,$F$5,$G$5)</f>
        <v>-18.172043010752692</v>
      </c>
    </row>
    <row r="93" spans="1:8">
      <c r="A93" s="172"/>
      <c r="B93" s="109" t="s">
        <v>229</v>
      </c>
      <c r="C93" s="71" t="str">
        <f>[5]!S_INFO_NAME(B93)</f>
        <v>益盛药业</v>
      </c>
      <c r="D93" s="76">
        <f>[5]!s_pq_pctchange(B93,$B$5,$D$5)</f>
        <v>-2.043343653250751</v>
      </c>
      <c r="E93" s="72">
        <f>[5]!S_VAL_PE_TTM(B93,$D$5)</f>
        <v>59.287216186523438</v>
      </c>
      <c r="F93" s="72">
        <f ca="1">[5]!S_VAL_PB(B93,$E$5,1)</f>
        <v>3.1513509750366211</v>
      </c>
      <c r="G93" s="72">
        <f>[5]!S_VAL_MV(B93,$D$5)/100000000</f>
        <v>52.356543120000012</v>
      </c>
      <c r="H93" s="76">
        <f>[5]!s_pq_pctchange(B93,$F$5,$G$5)</f>
        <v>-2.1293070073557629</v>
      </c>
    </row>
    <row r="94" spans="1:8">
      <c r="A94" s="172"/>
      <c r="B94" s="109" t="s">
        <v>230</v>
      </c>
      <c r="C94" s="71" t="str">
        <f>[5]!S_INFO_NAME(B94)</f>
        <v>瑞康医药</v>
      </c>
      <c r="D94" s="76">
        <f>[5]!s_pq_pctchange(B94,$B$5,$D$5)</f>
        <v>-6.0024752475247523</v>
      </c>
      <c r="E94" s="72">
        <f>[5]!S_VAL_PE_TTM(B94,$D$5)</f>
        <v>40.931022644042969</v>
      </c>
      <c r="F94" s="72">
        <f ca="1">[5]!S_VAL_PB(B94,$E$5,1)</f>
        <v>4.199824333190918</v>
      </c>
      <c r="G94" s="72">
        <f>[5]!S_VAL_MV(B94,$D$5)/100000000</f>
        <v>66.196561759999994</v>
      </c>
      <c r="H94" s="76">
        <f>[5]!s_pq_pctchange(B94,$F$5,$G$5)</f>
        <v>4.4087350638648548</v>
      </c>
    </row>
    <row r="95" spans="1:8">
      <c r="A95" s="172"/>
      <c r="B95" s="109" t="s">
        <v>231</v>
      </c>
      <c r="C95" s="71" t="str">
        <f>[5]!S_INFO_NAME(B95)</f>
        <v>以岭药业</v>
      </c>
      <c r="D95" s="76">
        <f>[5]!s_pq_pctchange(B95,$B$5,$D$5)</f>
        <v>-1.6698172652803822</v>
      </c>
      <c r="E95" s="72">
        <f>[5]!S_VAL_PE_TTM(B95,$D$5)</f>
        <v>59.864459991455078</v>
      </c>
      <c r="F95" s="72">
        <f ca="1">[5]!S_VAL_PB(B95,$E$5,1)</f>
        <v>4.1282839775085449</v>
      </c>
      <c r="G95" s="72">
        <f>[5]!S_VAL_MV(B95,$D$5)/100000000</f>
        <v>175.852745</v>
      </c>
      <c r="H95" s="76">
        <f>[5]!s_pq_pctchange(B95,$F$5,$G$5)</f>
        <v>0.42865890998162737</v>
      </c>
    </row>
    <row r="96" spans="1:8">
      <c r="A96" s="172"/>
      <c r="B96" s="109" t="s">
        <v>232</v>
      </c>
      <c r="C96" s="71" t="str">
        <f>[5]!S_INFO_NAME(B96)</f>
        <v>佛慈制药</v>
      </c>
      <c r="D96" s="76">
        <f>[5]!s_pq_pctchange(B96,$B$5,$D$5)</f>
        <v>-2.1153846153846301</v>
      </c>
      <c r="E96" s="72">
        <f>[5]!S_VAL_PE_TTM(B96,$D$5)</f>
        <v>109.95906066894531</v>
      </c>
      <c r="F96" s="72">
        <f ca="1">[5]!S_VAL_PB(B96,$E$5,1)</f>
        <v>5.2149462699890137</v>
      </c>
      <c r="G96" s="72">
        <f>[5]!S_VAL_MV(B96,$D$5)/100000000</f>
        <v>36.182977600000001</v>
      </c>
      <c r="H96" s="76">
        <f>[5]!s_pq_pctchange(B96,$F$5,$G$5)</f>
        <v>-6.1988304093567255</v>
      </c>
    </row>
    <row r="97" spans="1:8">
      <c r="A97" s="172"/>
      <c r="B97" s="109" t="s">
        <v>233</v>
      </c>
      <c r="C97" s="71" t="str">
        <f>[5]!S_INFO_NAME(B97)</f>
        <v>红日药业</v>
      </c>
      <c r="D97" s="76">
        <f>[5]!s_pq_pctchange(B97,$B$5,$D$5)</f>
        <v>-4.2522522522522426</v>
      </c>
      <c r="E97" s="72">
        <f>[5]!S_VAL_PE_TTM(B97,$D$5)</f>
        <v>38.632251739501953</v>
      </c>
      <c r="F97" s="72">
        <f ca="1">[5]!S_VAL_PB(B97,$E$5,1)</f>
        <v>9.1047935485839844</v>
      </c>
      <c r="G97" s="72">
        <f>[5]!S_VAL_MV(B97,$D$5)/100000000</f>
        <v>152.54912473889999</v>
      </c>
      <c r="H97" s="76">
        <f>[5]!s_pq_pctchange(B97,$F$5,$G$5)</f>
        <v>3.0052384891094519</v>
      </c>
    </row>
    <row r="98" spans="1:8">
      <c r="A98" s="172"/>
      <c r="B98" s="109" t="s">
        <v>234</v>
      </c>
      <c r="C98" s="71" t="str">
        <f>[5]!S_INFO_NAME(B98)</f>
        <v>上海凯宝</v>
      </c>
      <c r="D98" s="76">
        <f>[5]!s_pq_pctchange(B98,$B$5,$D$5)</f>
        <v>-0.74074074074074181</v>
      </c>
      <c r="E98" s="72">
        <f>[5]!S_VAL_PE_TTM(B98,$D$5)</f>
        <v>25.139596939086914</v>
      </c>
      <c r="F98" s="72">
        <f ca="1">[5]!S_VAL_PB(B98,$E$5,1)</f>
        <v>5.3613801002502441</v>
      </c>
      <c r="G98" s="72">
        <f>[5]!S_VAL_MV(B98,$D$5)/100000000</f>
        <v>84.593664000000004</v>
      </c>
      <c r="H98" s="76">
        <f>[5]!s_pq_pctchange(B98,$F$5,$G$5)</f>
        <v>-1.2178619756427533</v>
      </c>
    </row>
    <row r="99" spans="1:8">
      <c r="A99" s="172"/>
      <c r="B99" s="109" t="s">
        <v>235</v>
      </c>
      <c r="C99" s="71" t="str">
        <f>[5]!S_INFO_NAME(B99)</f>
        <v>福瑞股份</v>
      </c>
      <c r="D99" s="76">
        <f>[5]!s_pq_pctchange(B99,$B$5,$D$5)</f>
        <v>0</v>
      </c>
      <c r="E99" s="72">
        <f>[5]!S_VAL_PE_TTM(B99,$D$5)</f>
        <v>265.86288452148437</v>
      </c>
      <c r="F99" s="72">
        <f ca="1">[5]!S_VAL_PB(B99,$E$5,1)</f>
        <v>5.5071320533752441</v>
      </c>
      <c r="G99" s="72">
        <f>[5]!S_VAL_MV(B99,$D$5)/100000000</f>
        <v>39.313129600000003</v>
      </c>
      <c r="H99" s="76">
        <f>[5]!s_pq_pctchange(B99,$F$5,$G$5)</f>
        <v>34.767836919592312</v>
      </c>
    </row>
    <row r="100" spans="1:8">
      <c r="A100" s="172"/>
      <c r="B100" s="109" t="s">
        <v>236</v>
      </c>
      <c r="C100" s="71" t="str">
        <f>[5]!S_INFO_NAME(B100)</f>
        <v>香雪制药</v>
      </c>
      <c r="D100" s="76">
        <f>[5]!s_pq_pctchange(B100,$B$5,$D$5)</f>
        <v>-5.3391053391053322</v>
      </c>
      <c r="E100" s="72">
        <f>[5]!S_VAL_PE_TTM(B100,$D$5)</f>
        <v>52.040603637695312</v>
      </c>
      <c r="F100" s="72">
        <f ca="1">[5]!S_VAL_PB(B100,$E$5,1)</f>
        <v>6.3830099105834961</v>
      </c>
      <c r="G100" s="72">
        <f>[5]!S_VAL_MV(B100,$D$5)/100000000</f>
        <v>100.2840311472</v>
      </c>
      <c r="H100" s="76">
        <f>[5]!s_pq_pctchange(B100,$F$5,$G$5)</f>
        <v>-4.9565661727133286</v>
      </c>
    </row>
    <row r="101" spans="1:8">
      <c r="A101" s="172"/>
      <c r="B101" s="109" t="s">
        <v>237</v>
      </c>
      <c r="C101" s="71" t="str">
        <f>[5]!S_INFO_NAME(B101)</f>
        <v>振东制药</v>
      </c>
      <c r="D101" s="76">
        <f>[5]!s_pq_pctchange(B101,$B$5,$D$5)</f>
        <v>-5.1914341336794294</v>
      </c>
      <c r="E101" s="72">
        <f>[5]!S_VAL_PE_TTM(B101,$D$5)</f>
        <v>59.860813140869141</v>
      </c>
      <c r="F101" s="72">
        <f ca="1">[5]!S_VAL_PB(B101,$E$5,1)</f>
        <v>2.2022466659545898</v>
      </c>
      <c r="G101" s="72">
        <f>[5]!S_VAL_MV(B101,$D$5)/100000000</f>
        <v>42.076799999999999</v>
      </c>
      <c r="H101" s="76">
        <f>[5]!s_pq_pctchange(B101,$F$5,$G$5)</f>
        <v>-2.2095509622237941</v>
      </c>
    </row>
    <row r="102" spans="1:8">
      <c r="A102" s="172"/>
      <c r="B102" s="109" t="s">
        <v>238</v>
      </c>
      <c r="C102" s="71" t="str">
        <f>[5]!S_INFO_NAME(B102)</f>
        <v>佐力药业</v>
      </c>
      <c r="D102" s="76">
        <f>[5]!s_pq_pctchange(B102,$B$5,$D$5)</f>
        <v>-3.4132171387073251</v>
      </c>
      <c r="E102" s="72">
        <f>[5]!S_VAL_PE_TTM(B102,$D$5)</f>
        <v>46.852855682373047</v>
      </c>
      <c r="F102" s="72">
        <f ca="1">[5]!S_VAL_PB(B102,$E$5,1)</f>
        <v>5.5977001190185547</v>
      </c>
      <c r="G102" s="72">
        <f>[5]!S_VAL_MV(B102,$D$5)/100000000</f>
        <v>42.134399999999999</v>
      </c>
      <c r="H102" s="76">
        <f>[5]!s_pq_pctchange(B102,$F$5,$G$5)</f>
        <v>23.910050481872425</v>
      </c>
    </row>
    <row r="103" spans="1:8">
      <c r="A103" s="172"/>
      <c r="B103" s="109" t="s">
        <v>239</v>
      </c>
      <c r="C103" s="71" t="str">
        <f>[5]!S_INFO_NAME(B103)</f>
        <v>同仁堂</v>
      </c>
      <c r="D103" s="76">
        <f>[5]!s_pq_pctchange(B103,$B$5,$D$5)</f>
        <v>-1.4736842105263159</v>
      </c>
      <c r="E103" s="72">
        <f>[5]!S_VAL_PE_TTM(B103,$D$5)</f>
        <v>34.595867156982422</v>
      </c>
      <c r="F103" s="72">
        <f ca="1">[5]!S_VAL_PB(B103,$E$5,1)</f>
        <v>4.9044027328491211</v>
      </c>
      <c r="G103" s="72">
        <f>[5]!S_VAL_MV(B103,$D$5)/100000000</f>
        <v>245.44598569919998</v>
      </c>
      <c r="H103" s="76">
        <f>[5]!s_pq_pctchange(B103,$F$5,$G$5)</f>
        <v>8.4093211752786168</v>
      </c>
    </row>
    <row r="104" spans="1:8">
      <c r="A104" s="172"/>
      <c r="B104" s="109" t="s">
        <v>240</v>
      </c>
      <c r="C104" s="71" t="str">
        <f>[5]!S_INFO_NAME(B104)</f>
        <v>太极集团</v>
      </c>
      <c r="D104" s="76">
        <f>[5]!s_pq_pctchange(B104,$B$5,$D$5)</f>
        <v>2.3919043238270543</v>
      </c>
      <c r="E104" s="72">
        <f>[5]!S_VAL_PE_TTM(B104,$D$5)</f>
        <v>313.7037353515625</v>
      </c>
      <c r="F104" s="72">
        <f ca="1">[5]!S_VAL_PB(B104,$E$5,1)</f>
        <v>5.1476597785949707</v>
      </c>
      <c r="G104" s="72">
        <f>[5]!S_VAL_MV(B104,$D$5)/100000000</f>
        <v>47.513302199999998</v>
      </c>
      <c r="H104" s="76">
        <f>[5]!s_pq_pctchange(B104,$F$5,$G$5)</f>
        <v>-3.6912751677852351</v>
      </c>
    </row>
    <row r="105" spans="1:8">
      <c r="A105" s="172"/>
      <c r="B105" s="109" t="s">
        <v>241</v>
      </c>
      <c r="C105" s="71" t="str">
        <f>[5]!S_INFO_NAME(B105)</f>
        <v>西藏药业</v>
      </c>
      <c r="D105" s="76">
        <f>[5]!s_pq_pctchange(B105,$B$5,$D$5)</f>
        <v>0</v>
      </c>
      <c r="E105" s="72">
        <f>[5]!S_VAL_PE_TTM(B105,$D$5)</f>
        <v>109.52996063232422</v>
      </c>
      <c r="F105" s="72">
        <f ca="1">[5]!S_VAL_PB(B105,$E$5,1)</f>
        <v>10.636220932006836</v>
      </c>
      <c r="G105" s="72">
        <f>[5]!S_VAL_MV(B105,$D$5)/100000000</f>
        <v>41.332717100000004</v>
      </c>
      <c r="H105" s="76">
        <f>[5]!s_pq_pctchange(B105,$F$5,$G$5)</f>
        <v>-8.8386433710174739</v>
      </c>
    </row>
    <row r="106" spans="1:8">
      <c r="A106" s="172"/>
      <c r="B106" s="109" t="s">
        <v>242</v>
      </c>
      <c r="C106" s="71" t="str">
        <f>[5]!S_INFO_NAME(B106)</f>
        <v>太龙药业</v>
      </c>
      <c r="D106" s="76">
        <f>[5]!s_pq_pctchange(B106,$B$5,$D$5)</f>
        <v>-3.4793814432989567</v>
      </c>
      <c r="E106" s="72">
        <f>[5]!S_VAL_PE_TTM(B106,$D$5)</f>
        <v>104.09679412841797</v>
      </c>
      <c r="F106" s="72">
        <f ca="1">[5]!S_VAL_PB(B106,$E$5,1)</f>
        <v>3.6456286907196045</v>
      </c>
      <c r="G106" s="72">
        <f>[5]!S_VAL_MV(B106,$D$5)/100000000</f>
        <v>37.196007508800001</v>
      </c>
      <c r="H106" s="76">
        <f>[5]!s_pq_pctchange(B106,$F$5,$G$5)</f>
        <v>-3.3434650455926973</v>
      </c>
    </row>
    <row r="107" spans="1:8">
      <c r="A107" s="172"/>
      <c r="B107" s="109" t="s">
        <v>243</v>
      </c>
      <c r="C107" s="71" t="str">
        <f>[5]!S_INFO_NAME(B107)</f>
        <v>中恒集团</v>
      </c>
      <c r="D107" s="76">
        <f>[5]!s_pq_pctchange(B107,$B$5,$D$5)</f>
        <v>-1.0835913312693624</v>
      </c>
      <c r="E107" s="72">
        <f>[5]!S_VAL_PE_TTM(B107,$D$5)</f>
        <v>16.249031066894531</v>
      </c>
      <c r="F107" s="72">
        <f ca="1">[5]!S_VAL_PB(B107,$E$5,1)</f>
        <v>3.815868616104126</v>
      </c>
      <c r="G107" s="72">
        <f>[5]!S_VAL_MV(B107,$D$5)/100000000</f>
        <v>139.52533407839999</v>
      </c>
      <c r="H107" s="76">
        <f>[5]!s_pq_pctchange(B107,$F$5,$G$5)</f>
        <v>-0.94408133623820056</v>
      </c>
    </row>
    <row r="108" spans="1:8">
      <c r="A108" s="172"/>
      <c r="B108" s="109" t="s">
        <v>244</v>
      </c>
      <c r="C108" s="71" t="str">
        <f>[5]!S_INFO_NAME(B108)</f>
        <v>开开实业</v>
      </c>
      <c r="D108" s="76">
        <f>[5]!s_pq_pctchange(B108,$B$5,$D$5)</f>
        <v>-4.4357976653696563</v>
      </c>
      <c r="E108" s="72">
        <f>[5]!S_VAL_PE_TTM(B108,$D$5)</f>
        <v>54.453590393066406</v>
      </c>
      <c r="F108" s="72">
        <f ca="1">[5]!S_VAL_PB(B108,$E$5,1)</f>
        <v>8.010223388671875</v>
      </c>
      <c r="G108" s="72">
        <f>[5]!S_VAL_MV(B108,$D$5)/100000000</f>
        <v>29.840399999999999</v>
      </c>
      <c r="H108" s="76">
        <f>[5]!s_pq_pctchange(B108,$F$5,$G$5)</f>
        <v>-2.4574669187145459</v>
      </c>
    </row>
    <row r="109" spans="1:8">
      <c r="A109" s="172"/>
      <c r="B109" s="109" t="s">
        <v>245</v>
      </c>
      <c r="C109" s="71" t="str">
        <f>[5]!S_INFO_NAME(B109)</f>
        <v>羚锐制药</v>
      </c>
      <c r="D109" s="76">
        <f>[5]!s_pq_pctchange(B109,$B$5,$D$5)</f>
        <v>-4.8406139315230305</v>
      </c>
      <c r="E109" s="72">
        <f>[5]!S_VAL_PE_TTM(B109,$D$5)</f>
        <v>73.013191223144531</v>
      </c>
      <c r="F109" s="72">
        <f ca="1">[5]!S_VAL_PB(B109,$E$5,1)</f>
        <v>4.5621838569641113</v>
      </c>
      <c r="G109" s="72">
        <f>[5]!S_VAL_MV(B109,$D$5)/100000000</f>
        <v>43.166366838400002</v>
      </c>
      <c r="H109" s="76">
        <f>[5]!s_pq_pctchange(B109,$F$5,$G$5)</f>
        <v>-4.0877367896311139</v>
      </c>
    </row>
    <row r="110" spans="1:8">
      <c r="A110" s="172"/>
      <c r="B110" s="109" t="s">
        <v>245</v>
      </c>
      <c r="C110" s="71" t="str">
        <f>[5]!S_INFO_NAME(B110)</f>
        <v>羚锐制药</v>
      </c>
      <c r="D110" s="76">
        <f>[5]!s_pq_pctchange(B110,$B$5,$D$5)</f>
        <v>-4.8406139315230305</v>
      </c>
      <c r="E110" s="72">
        <f>[5]!S_VAL_PE_TTM(B110,$D$5)</f>
        <v>73.013191223144531</v>
      </c>
      <c r="F110" s="72">
        <f ca="1">[5]!S_VAL_PB(B110,$E$5,1)</f>
        <v>4.5621838569641113</v>
      </c>
      <c r="G110" s="72">
        <f>[5]!S_VAL_MV(B110,$D$5)/100000000</f>
        <v>43.166366838400002</v>
      </c>
      <c r="H110" s="76">
        <f>[5]!s_pq_pctchange(B110,$F$5,$G$5)</f>
        <v>-4.0877367896311139</v>
      </c>
    </row>
    <row r="111" spans="1:8">
      <c r="A111" s="172"/>
      <c r="B111" s="109" t="s">
        <v>246</v>
      </c>
      <c r="C111" s="71" t="str">
        <f>[5]!S_INFO_NAME(B111)</f>
        <v>中新药业</v>
      </c>
      <c r="D111" s="76">
        <f>[5]!s_pq_pctchange(B111,$B$5,$D$5)</f>
        <v>-2.7253668763102756</v>
      </c>
      <c r="E111" s="72">
        <f>[5]!S_VAL_PE_TTM(B111,$D$5)</f>
        <v>28.513134002685547</v>
      </c>
      <c r="F111" s="72">
        <f ca="1">[5]!S_VAL_PB(B111,$E$5,1)</f>
        <v>4.2908010482788086</v>
      </c>
      <c r="G111" s="72">
        <f>[5]!S_VAL_MV(B111,$D$5)/100000000</f>
        <v>102.91177382399999</v>
      </c>
      <c r="H111" s="76">
        <f>[5]!s_pq_pctchange(B111,$F$5,$G$5)</f>
        <v>-2.5056010562852671</v>
      </c>
    </row>
    <row r="112" spans="1:8">
      <c r="A112" s="172"/>
      <c r="B112" s="109" t="s">
        <v>247</v>
      </c>
      <c r="C112" s="71" t="str">
        <f>[5]!S_INFO_NAME(B112)</f>
        <v>亚宝药业</v>
      </c>
      <c r="D112" s="76">
        <f>[5]!s_pq_pctchange(B112,$B$5,$D$5)</f>
        <v>-5.8763931104356626</v>
      </c>
      <c r="E112" s="72">
        <f>[5]!S_VAL_PE_TTM(B112,$D$5)</f>
        <v>43.510761260986328</v>
      </c>
      <c r="F112" s="72">
        <f ca="1">[5]!S_VAL_PB(B112,$E$5,1)</f>
        <v>3.8351125717163086</v>
      </c>
      <c r="G112" s="72">
        <f>[5]!S_VAL_MV(B112,$D$5)/100000000</f>
        <v>64.286799999999985</v>
      </c>
      <c r="H112" s="76">
        <f>[5]!s_pq_pctchange(B112,$F$5,$G$5)</f>
        <v>1.794453507340954</v>
      </c>
    </row>
    <row r="113" spans="1:8">
      <c r="A113" s="172"/>
      <c r="B113" s="109" t="s">
        <v>248</v>
      </c>
      <c r="C113" s="71" t="str">
        <f>[5]!S_INFO_NAME(B113)</f>
        <v>昆明制药</v>
      </c>
      <c r="D113" s="76">
        <f>[5]!s_pq_pctchange(B113,$B$5,$D$5)</f>
        <v>-3.6200856364344114</v>
      </c>
      <c r="E113" s="72">
        <f>[5]!S_VAL_PE_TTM(B113,$D$5)</f>
        <v>32.118442535400391</v>
      </c>
      <c r="F113" s="72">
        <f ca="1">[5]!S_VAL_PB(B113,$E$5,1)</f>
        <v>4.8763613700866699</v>
      </c>
      <c r="G113" s="72">
        <f>[5]!S_VAL_MV(B113,$D$5)/100000000</f>
        <v>84.463831825199989</v>
      </c>
      <c r="H113" s="76">
        <f>[5]!s_pq_pctchange(B113,$F$5,$G$5)</f>
        <v>2.0770229337949031</v>
      </c>
    </row>
    <row r="114" spans="1:8">
      <c r="A114" s="172"/>
      <c r="B114" s="109" t="s">
        <v>249</v>
      </c>
      <c r="C114" s="71" t="str">
        <f>[5]!S_INFO_NAME(B114)</f>
        <v>片仔癀</v>
      </c>
      <c r="D114" s="76">
        <f>[5]!s_pq_pctchange(B114,$B$5,$D$5)</f>
        <v>-2.6074532682462181</v>
      </c>
      <c r="E114" s="72">
        <f>[5]!S_VAL_PE_TTM(B114,$D$5)</f>
        <v>31.178623199462891</v>
      </c>
      <c r="F114" s="72">
        <f ca="1">[5]!S_VAL_PB(B114,$E$5,1)</f>
        <v>5.2940526008605957</v>
      </c>
      <c r="G114" s="72">
        <f>[5]!S_VAL_MV(B114,$D$5)/100000000</f>
        <v>131.60359380199998</v>
      </c>
      <c r="H114" s="76">
        <f>[5]!s_pq_pctchange(B114,$F$5,$G$5)</f>
        <v>-10.334664384864055</v>
      </c>
    </row>
    <row r="115" spans="1:8">
      <c r="A115" s="172"/>
      <c r="B115" s="109" t="s">
        <v>250</v>
      </c>
      <c r="C115" s="71" t="str">
        <f>[5]!S_INFO_NAME(B115)</f>
        <v>迪康药业</v>
      </c>
      <c r="D115" s="76">
        <f>[5]!s_pq_pctchange(B115,$B$5,$D$5)</f>
        <v>-2.9629629629629672</v>
      </c>
      <c r="E115" s="72">
        <f>[5]!S_VAL_PE_TTM(B115,$D$5)</f>
        <v>98.683151245117188</v>
      </c>
      <c r="F115" s="72">
        <f ca="1">[5]!S_VAL_PB(B115,$E$5,1)</f>
        <v>3.9884204864501953</v>
      </c>
      <c r="G115" s="72">
        <f>[5]!S_VAL_MV(B115,$D$5)/100000000</f>
        <v>23.003906802000003</v>
      </c>
      <c r="H115" s="76">
        <f>[5]!s_pq_pctchange(B115,$F$5,$G$5)</f>
        <v>-14.882032667876576</v>
      </c>
    </row>
    <row r="116" spans="1:8">
      <c r="A116" s="172"/>
      <c r="B116" s="109" t="s">
        <v>251</v>
      </c>
      <c r="C116" s="71" t="str">
        <f>[5]!S_INFO_NAME(B116)</f>
        <v>千金药业</v>
      </c>
      <c r="D116" s="76">
        <f>[5]!s_pq_pctchange(B116,$B$5,$D$5)</f>
        <v>0</v>
      </c>
      <c r="E116" s="72">
        <f>[5]!S_VAL_PE_TTM(B116,$D$5)</f>
        <v>36.314201354980469</v>
      </c>
      <c r="F116" s="72">
        <f ca="1">[5]!S_VAL_PB(B116,$E$5,1)</f>
        <v>4.1994643211364746</v>
      </c>
      <c r="G116" s="72">
        <f>[5]!S_VAL_MV(B116,$D$5)/100000000</f>
        <v>42.339386879999999</v>
      </c>
      <c r="H116" s="76">
        <f>[5]!s_pq_pctchange(B116,$F$5,$G$5)</f>
        <v>3.5361842105263053</v>
      </c>
    </row>
    <row r="117" spans="1:8">
      <c r="A117" s="172"/>
      <c r="B117" s="109" t="s">
        <v>252</v>
      </c>
      <c r="C117" s="71" t="str">
        <f>[5]!S_INFO_NAME(B117)</f>
        <v>天士力</v>
      </c>
      <c r="D117" s="76">
        <f>[5]!s_pq_pctchange(B117,$B$5,$D$5)</f>
        <v>-3.6840777188998364</v>
      </c>
      <c r="E117" s="72">
        <f>[5]!S_VAL_PE_TTM(B117,$D$5)</f>
        <v>31.691013336181641</v>
      </c>
      <c r="F117" s="72">
        <f ca="1">[5]!S_VAL_PB(B117,$E$5,1)</f>
        <v>10.478935241699219</v>
      </c>
      <c r="G117" s="72">
        <f>[5]!S_VAL_MV(B117,$D$5)/100000000</f>
        <v>394.23604103180003</v>
      </c>
      <c r="H117" s="76">
        <f>[5]!s_pq_pctchange(B117,$F$5,$G$5)</f>
        <v>1.2033978291646763</v>
      </c>
    </row>
    <row r="118" spans="1:8">
      <c r="A118" s="172"/>
      <c r="B118" s="109" t="s">
        <v>253</v>
      </c>
      <c r="C118" s="71" t="str">
        <f>[5]!S_INFO_NAME(B118)</f>
        <v>康缘药业</v>
      </c>
      <c r="D118" s="76">
        <f>[5]!s_pq_pctchange(B118,$B$5,$D$5)</f>
        <v>-2.1079881656804633</v>
      </c>
      <c r="E118" s="72">
        <f>[5]!S_VAL_PE_TTM(B118,$D$5)</f>
        <v>40.858707427978516</v>
      </c>
      <c r="F118" s="72">
        <f ca="1">[5]!S_VAL_PB(B118,$E$5,1)</f>
        <v>7.1061935424804687</v>
      </c>
      <c r="G118" s="72">
        <f>[5]!S_VAL_MV(B118,$D$5)/100000000</f>
        <v>132.0260148763</v>
      </c>
      <c r="H118" s="76">
        <f>[5]!s_pq_pctchange(B118,$F$5,$G$5)</f>
        <v>-3.8558786346396867</v>
      </c>
    </row>
    <row r="119" spans="1:8">
      <c r="A119" s="172"/>
      <c r="B119" s="109" t="s">
        <v>254</v>
      </c>
      <c r="C119" s="71" t="str">
        <f>[5]!S_INFO_NAME(B119)</f>
        <v>康恩贝</v>
      </c>
      <c r="D119" s="76">
        <f>[5]!s_pq_pctchange(B119,$B$5,$D$5)</f>
        <v>-2.7251184834123143</v>
      </c>
      <c r="E119" s="72">
        <f>[5]!S_VAL_PE_TTM(B119,$D$5)</f>
        <v>26.6324462890625</v>
      </c>
      <c r="F119" s="72">
        <f ca="1">[5]!S_VAL_PB(B119,$E$5,1)</f>
        <v>5.7105231285095215</v>
      </c>
      <c r="G119" s="72">
        <f>[5]!S_VAL_MV(B119,$D$5)/100000000</f>
        <v>132.93632000000002</v>
      </c>
      <c r="H119" s="76">
        <f>[5]!s_pq_pctchange(B119,$F$5,$G$5)</f>
        <v>0</v>
      </c>
    </row>
    <row r="120" spans="1:8">
      <c r="A120" s="172"/>
      <c r="B120" s="109" t="s">
        <v>255</v>
      </c>
      <c r="C120" s="71" t="str">
        <f>[5]!S_INFO_NAME(B120)</f>
        <v>益佰制药</v>
      </c>
      <c r="D120" s="76">
        <f>[5]!s_pq_pctchange(B120,$B$5,$D$5)</f>
        <v>-2.238046795523907</v>
      </c>
      <c r="E120" s="72">
        <f>[5]!S_VAL_PE_TTM(B120,$D$5)</f>
        <v>32.886798858642578</v>
      </c>
      <c r="F120" s="72">
        <f ca="1">[5]!S_VAL_PB(B120,$E$5,1)</f>
        <v>7.9330654144287109</v>
      </c>
      <c r="G120" s="72">
        <f>[5]!S_VAL_MV(B120,$D$5)/100000000</f>
        <v>152.22228468</v>
      </c>
      <c r="H120" s="76">
        <f>[5]!s_pq_pctchange(B120,$F$5,$G$5)</f>
        <v>2.5786163522012462</v>
      </c>
    </row>
    <row r="121" spans="1:8">
      <c r="A121" s="172"/>
      <c r="B121" s="109" t="s">
        <v>256</v>
      </c>
      <c r="C121" s="71" t="str">
        <f>[5]!S_INFO_NAME(B121)</f>
        <v>神奇制药</v>
      </c>
      <c r="D121" s="76">
        <f>[5]!s_pq_pctchange(B121,$B$5,$D$5)</f>
        <v>4.7268262737875988</v>
      </c>
      <c r="E121" s="72">
        <f>[5]!S_VAL_PE_TTM(B121,$D$5)</f>
        <v>47.219825744628906</v>
      </c>
      <c r="F121" s="72">
        <f ca="1">[5]!S_VAL_PB(B121,$E$5,1)</f>
        <v>4.2445969581604004</v>
      </c>
      <c r="G121" s="72">
        <f>[5]!S_VAL_MV(B121,$D$5)/100000000</f>
        <v>75.927183114000002</v>
      </c>
      <c r="H121" s="76">
        <f>[5]!s_pq_pctchange(B121,$F$5,$G$5)</f>
        <v>-8.2828282828282802</v>
      </c>
    </row>
    <row r="122" spans="1:8">
      <c r="A122" s="172"/>
      <c r="B122" s="109" t="s">
        <v>258</v>
      </c>
      <c r="C122" s="71" t="str">
        <f>[5]!S_INFO_NAME(B122)</f>
        <v>天目药业</v>
      </c>
      <c r="D122" s="76">
        <f>[5]!s_pq_pctchange(B122,$B$5,$D$5)</f>
        <v>-2.7359781121751081</v>
      </c>
      <c r="E122" s="72">
        <f>[5]!S_VAL_PE_TTM(B122,$D$5)</f>
        <v>3446.429931640625</v>
      </c>
      <c r="F122" s="72">
        <f ca="1">[5]!S_VAL_PB(B122,$E$5,1)</f>
        <v>21.275325775146484</v>
      </c>
      <c r="G122" s="72">
        <f>[5]!S_VAL_MV(B122,$D$5)/100000000</f>
        <v>17.316957446999997</v>
      </c>
      <c r="H122" s="76">
        <f>[5]!s_pq_pctchange(B122,$F$5,$G$5)</f>
        <v>-22.206800832755025</v>
      </c>
    </row>
    <row r="123" spans="1:8">
      <c r="A123" s="172"/>
      <c r="B123" s="109" t="s">
        <v>259</v>
      </c>
      <c r="C123" s="71" t="str">
        <f>[5]!S_INFO_NAME(B123)</f>
        <v>江中药业</v>
      </c>
      <c r="D123" s="76">
        <f>[5]!s_pq_pctchange(B123,$B$5,$D$5)</f>
        <v>-2.3569023569023684</v>
      </c>
      <c r="E123" s="72">
        <f>[5]!S_VAL_PE_TTM(B123,$D$5)</f>
        <v>33.854988098144531</v>
      </c>
      <c r="F123" s="72">
        <f ca="1">[5]!S_VAL_PB(B123,$E$5,1)</f>
        <v>2.5219490528106689</v>
      </c>
      <c r="G123" s="72">
        <f>[5]!S_VAL_MV(B123,$D$5)/100000000</f>
        <v>52.2</v>
      </c>
      <c r="H123" s="76">
        <f>[5]!s_pq_pctchange(B123,$F$5,$G$5)</f>
        <v>-7.0339976553341117</v>
      </c>
    </row>
    <row r="124" spans="1:8">
      <c r="A124" s="172"/>
      <c r="B124" s="109" t="s">
        <v>260</v>
      </c>
      <c r="C124" s="71" t="str">
        <f>[5]!S_INFO_NAME(B124)</f>
        <v>辅仁药业</v>
      </c>
      <c r="D124" s="76">
        <f>[5]!s_pq_pctchange(B124,$B$5,$D$5)</f>
        <v>-0.35608308605342698</v>
      </c>
      <c r="E124" s="72">
        <f>[5]!S_VAL_PE_TTM(B124,$D$5)</f>
        <v>136.61126708984375</v>
      </c>
      <c r="F124" s="72">
        <f ca="1">[5]!S_VAL_PB(B124,$E$5,1)</f>
        <v>10.756415367126465</v>
      </c>
      <c r="G124" s="72">
        <f>[5]!S_VAL_MV(B124,$D$5)/100000000</f>
        <v>29.817841865599998</v>
      </c>
      <c r="H124" s="76">
        <f>[5]!s_pq_pctchange(B124,$F$5,$G$5)</f>
        <v>-4.082955281918343</v>
      </c>
    </row>
    <row r="125" spans="1:8">
      <c r="A125" s="172"/>
      <c r="B125" s="109" t="s">
        <v>261</v>
      </c>
      <c r="C125" s="71" t="str">
        <f>[5]!S_INFO_NAME(B125)</f>
        <v>武汉健民</v>
      </c>
      <c r="D125" s="76">
        <f>[5]!s_pq_pctchange(B125,$B$5,$D$5)</f>
        <v>-1.666005553351857</v>
      </c>
      <c r="E125" s="72">
        <f>[5]!S_VAL_PE_TTM(B125,$D$5)</f>
        <v>35.183906555175781</v>
      </c>
      <c r="F125" s="72">
        <f ca="1">[5]!S_VAL_PB(B125,$E$5,1)</f>
        <v>4.2168951034545898</v>
      </c>
      <c r="G125" s="72">
        <f>[5]!S_VAL_MV(B125,$D$5)/100000000</f>
        <v>38.027512940000001</v>
      </c>
      <c r="H125" s="76">
        <f>[5]!s_pq_pctchange(B125,$F$5,$G$5)</f>
        <v>11.297071129707103</v>
      </c>
    </row>
    <row r="126" spans="1:8">
      <c r="A126" s="172"/>
      <c r="B126" s="109" t="s">
        <v>262</v>
      </c>
      <c r="C126" s="71" t="str">
        <f>[5]!S_INFO_NAME(B126)</f>
        <v>马应龙</v>
      </c>
      <c r="D126" s="76">
        <f>[5]!s_pq_pctchange(B126,$B$5,$D$5)</f>
        <v>-1.6666666666666718</v>
      </c>
      <c r="E126" s="72">
        <f>[5]!S_VAL_PE_TTM(B126,$D$5)</f>
        <v>28.578147888183594</v>
      </c>
      <c r="F126" s="72">
        <f ca="1">[5]!S_VAL_PB(B126,$E$5,1)</f>
        <v>4.0974111557006836</v>
      </c>
      <c r="G126" s="72">
        <f>[5]!S_VAL_MV(B126,$D$5)/100000000</f>
        <v>56.733323627600001</v>
      </c>
      <c r="H126" s="76">
        <f>[5]!s_pq_pctchange(B126,$F$5,$G$5)</f>
        <v>-2.1468926553672385</v>
      </c>
    </row>
    <row r="127" spans="1:8">
      <c r="A127" s="172"/>
      <c r="B127" s="109" t="s">
        <v>257</v>
      </c>
      <c r="C127" s="71" t="str">
        <f>[5]!S_INFO_NAME(B127)</f>
        <v>鼎立股份</v>
      </c>
      <c r="D127" s="76">
        <f>[5]!s_pq_pctchange(B127,$B$5,$D$5)</f>
        <v>3.3187772925764358</v>
      </c>
      <c r="E127" s="72">
        <f>[5]!S_VAL_PE_TTM(B127,$D$5)</f>
        <v>238.08876037597656</v>
      </c>
      <c r="F127" s="72">
        <f ca="1">[5]!S_VAL_PB(B127,$E$5,1)</f>
        <v>7.5276451110839844</v>
      </c>
      <c r="G127" s="72">
        <f>[5]!S_VAL_MV(B127,$D$5)/100000000</f>
        <v>67.123727106800004</v>
      </c>
      <c r="H127" s="76">
        <f>[5]!s_pq_pctchange(B127,$F$5,$G$5)</f>
        <v>-4.6617915904936025</v>
      </c>
    </row>
    <row r="128" spans="1:8">
      <c r="A128" s="172"/>
      <c r="B128" s="109" t="s">
        <v>258</v>
      </c>
      <c r="C128" s="71" t="str">
        <f>[5]!S_INFO_NAME(B128)</f>
        <v>天目药业</v>
      </c>
      <c r="D128" s="76">
        <f>[5]!s_pq_pctchange(B128,$B$5,$D$5)</f>
        <v>-2.7359781121751081</v>
      </c>
      <c r="E128" s="72">
        <f>[5]!S_VAL_PE_TTM(B128,$D$5)</f>
        <v>3446.429931640625</v>
      </c>
      <c r="F128" s="72">
        <f ca="1">[5]!S_VAL_PB(B128,$E$5,1)</f>
        <v>21.275325775146484</v>
      </c>
      <c r="G128" s="72">
        <f>[5]!S_VAL_MV(B128,$D$5)/100000000</f>
        <v>17.316957446999997</v>
      </c>
      <c r="H128" s="76">
        <f>[5]!s_pq_pctchange(B128,$F$5,$G$5)</f>
        <v>-22.206800832755025</v>
      </c>
    </row>
    <row r="129" spans="1:8">
      <c r="A129" s="172"/>
      <c r="B129" s="109" t="s">
        <v>259</v>
      </c>
      <c r="C129" s="71" t="str">
        <f>[5]!S_INFO_NAME(B129)</f>
        <v>江中药业</v>
      </c>
      <c r="D129" s="76">
        <f>[5]!s_pq_pctchange(B129,$B$5,$D$5)</f>
        <v>-2.3569023569023684</v>
      </c>
      <c r="E129" s="72">
        <f>[5]!S_VAL_PE_TTM(B129,$D$5)</f>
        <v>33.854988098144531</v>
      </c>
      <c r="F129" s="72">
        <f ca="1">[5]!S_VAL_PB(B129,$E$5,1)</f>
        <v>2.5219490528106689</v>
      </c>
      <c r="G129" s="72">
        <f>[5]!S_VAL_MV(B129,$D$5)/100000000</f>
        <v>52.2</v>
      </c>
      <c r="H129" s="76">
        <f>[5]!s_pq_pctchange(B129,$F$5,$G$5)</f>
        <v>-7.0339976553341117</v>
      </c>
    </row>
    <row r="130" spans="1:8">
      <c r="A130" s="172"/>
      <c r="B130" s="109" t="s">
        <v>263</v>
      </c>
      <c r="C130" s="71" t="str">
        <f>[5]!S_INFO_NAME(B130)</f>
        <v>辅仁药业</v>
      </c>
      <c r="D130" s="76">
        <f>[5]!s_pq_pctchange(B130,$B$5,$D$5)</f>
        <v>-0.35608308605342698</v>
      </c>
      <c r="E130" s="72">
        <f>[5]!S_VAL_PE_TTM(B130,$D$5)</f>
        <v>136.61126708984375</v>
      </c>
      <c r="F130" s="72">
        <f ca="1">[5]!S_VAL_PB(B130,$E$5,1)</f>
        <v>10.756415367126465</v>
      </c>
      <c r="G130" s="72">
        <f>[5]!S_VAL_MV(B130,$D$5)/100000000</f>
        <v>29.817841865599998</v>
      </c>
      <c r="H130" s="76">
        <f>[5]!s_pq_pctchange(B130,$F$5,$G$5)</f>
        <v>-4.082955281918343</v>
      </c>
    </row>
    <row r="131" spans="1:8">
      <c r="A131" s="172"/>
      <c r="B131" s="109" t="s">
        <v>264</v>
      </c>
      <c r="C131" s="71" t="str">
        <f>[5]!S_INFO_NAME(B131)</f>
        <v>武汉健民</v>
      </c>
      <c r="D131" s="76">
        <f>[5]!s_pq_pctchange(B131,$B$5,$D$5)</f>
        <v>-1.666005553351857</v>
      </c>
      <c r="E131" s="72">
        <f>[5]!S_VAL_PE_TTM(B131,$D$5)</f>
        <v>35.183906555175781</v>
      </c>
      <c r="F131" s="72">
        <f ca="1">[5]!S_VAL_PB(B131,$E$5,1)</f>
        <v>4.2168951034545898</v>
      </c>
      <c r="G131" s="72">
        <f>[5]!S_VAL_MV(B131,$D$5)/100000000</f>
        <v>38.027512940000001</v>
      </c>
      <c r="H131" s="76">
        <f>[5]!s_pq_pctchange(B131,$F$5,$G$5)</f>
        <v>11.297071129707103</v>
      </c>
    </row>
    <row r="132" spans="1:8">
      <c r="A132" s="172"/>
      <c r="B132" s="109" t="s">
        <v>265</v>
      </c>
      <c r="C132" s="71" t="str">
        <f>[5]!S_INFO_NAME(B132)</f>
        <v>马应龙</v>
      </c>
      <c r="D132" s="76">
        <f>[5]!s_pq_pctchange(B132,$B$5,$D$5)</f>
        <v>-1.6666666666666718</v>
      </c>
      <c r="E132" s="72">
        <f>[5]!S_VAL_PE_TTM(B132,$D$5)</f>
        <v>28.578147888183594</v>
      </c>
      <c r="F132" s="72">
        <f ca="1">[5]!S_VAL_PB(B132,$E$5,1)</f>
        <v>4.0974111557006836</v>
      </c>
      <c r="G132" s="72">
        <f>[5]!S_VAL_MV(B132,$D$5)/100000000</f>
        <v>56.733323627600001</v>
      </c>
      <c r="H132" s="76">
        <f>[5]!s_pq_pctchange(B132,$F$5,$G$5)</f>
        <v>-2.1468926553672385</v>
      </c>
    </row>
    <row r="133" spans="1:8">
      <c r="B133" s="109" t="s">
        <v>269</v>
      </c>
      <c r="C133" s="71" t="str">
        <f>[5]!S_INFO_NAME(B133)</f>
        <v>海王生物</v>
      </c>
      <c r="D133" s="76">
        <f>[5]!s_pq_pctchange(B133,$B$5,$D$5)</f>
        <v>-2.4852071005917131</v>
      </c>
      <c r="E133" s="72">
        <f>[5]!S_VAL_PE_TTM(B133,$D$5)</f>
        <v>50.824611663818359</v>
      </c>
      <c r="F133" s="72">
        <f ca="1">[5]!S_VAL_PB(B133,$E$5,1)</f>
        <v>4.0132460594177246</v>
      </c>
      <c r="G133" s="72">
        <f>[5]!S_VAL_MV(B133,$D$5)/100000000</f>
        <v>60.293221652</v>
      </c>
      <c r="H133" s="76">
        <f>[5]!s_pq_pctchange(B133,$F$5,$G$5)</f>
        <v>-0.39577836411610612</v>
      </c>
    </row>
    <row r="134" spans="1:8">
      <c r="A134" s="171" t="s">
        <v>300</v>
      </c>
      <c r="B134" s="109" t="s">
        <v>270</v>
      </c>
      <c r="C134" s="71" t="str">
        <f>[5]!S_INFO_NAME(B134)</f>
        <v>*ST生化</v>
      </c>
      <c r="D134" s="76">
        <f>[5]!s_pq_pctchange(B134,$B$5,$D$5)</f>
        <v>0.17074558907228532</v>
      </c>
      <c r="E134" s="72">
        <f>[5]!S_VAL_PE_TTM(B134,$D$5)</f>
        <v>40.71563720703125</v>
      </c>
      <c r="F134" s="72">
        <f ca="1">[5]!S_VAL_PB(B134,$E$5,1)</f>
        <v>16.145359039306641</v>
      </c>
      <c r="G134" s="72">
        <f>[5]!S_VAL_MV(B134,$D$5)/100000000</f>
        <v>47.973657424000002</v>
      </c>
      <c r="H134" s="76">
        <f>[5]!s_pq_pctchange(B134,$F$5,$G$5)</f>
        <v>7.9670329670329831</v>
      </c>
    </row>
    <row r="135" spans="1:8">
      <c r="A135" s="172"/>
      <c r="B135" s="109" t="s">
        <v>271</v>
      </c>
      <c r="C135" s="71" t="str">
        <f>[5]!S_INFO_NAME(B135)</f>
        <v>四环生物</v>
      </c>
      <c r="D135" s="76">
        <f>[5]!s_pq_pctchange(B135,$B$5,$D$5)</f>
        <v>-0.25125628140701961</v>
      </c>
      <c r="E135" s="72">
        <f>[5]!S_VAL_PE_TTM(B135,$D$5)</f>
        <v>-87.588729858398438</v>
      </c>
      <c r="F135" s="72">
        <f ca="1">[5]!S_VAL_PB(B135,$E$5,1)</f>
        <v>6.1153230667114258</v>
      </c>
      <c r="G135" s="72">
        <f>[5]!S_VAL_MV(B135,$D$5)/100000000</f>
        <v>40.873382013400004</v>
      </c>
      <c r="H135" s="76">
        <f>[5]!s_pq_pctchange(B135,$F$5,$G$5)</f>
        <v>-3.2258064516129226</v>
      </c>
    </row>
    <row r="136" spans="1:8">
      <c r="A136" s="172"/>
      <c r="B136" s="109" t="s">
        <v>272</v>
      </c>
      <c r="C136" s="71" t="str">
        <f>[5]!S_INFO_NAME(B136)</f>
        <v>渤海股份</v>
      </c>
      <c r="D136" s="76">
        <f>[5]!s_pq_pctchange(B136,$B$5,$D$5)</f>
        <v>-4.8554913294797668</v>
      </c>
      <c r="E136" s="72">
        <f>[5]!S_VAL_PE_TTM(B136,$D$5)</f>
        <v>5807.82861328125</v>
      </c>
      <c r="F136" s="72">
        <f ca="1">[5]!S_VAL_PB(B136,$E$5,1)</f>
        <v>9.5709962844848633</v>
      </c>
      <c r="G136" s="72">
        <f>[5]!S_VAL_MV(B136,$D$5)/100000000</f>
        <v>32.095529463600002</v>
      </c>
      <c r="H136" s="76">
        <f>[5]!s_pq_pctchange(B136,$F$5,$G$5)</f>
        <v>-8.5316308763784043</v>
      </c>
    </row>
    <row r="137" spans="1:8">
      <c r="A137" s="172"/>
      <c r="B137" s="109" t="s">
        <v>273</v>
      </c>
      <c r="C137" s="71" t="str">
        <f>[5]!S_INFO_NAME(B137)</f>
        <v>吉林敖东</v>
      </c>
      <c r="D137" s="76">
        <f>[5]!s_pq_pctchange(B137,$B$5,$D$5)</f>
        <v>-1.8065268065267981</v>
      </c>
      <c r="E137" s="72">
        <f>[5]!S_VAL_PE_TTM(B137,$D$5)</f>
        <v>12.822573661804199</v>
      </c>
      <c r="F137" s="72">
        <f ca="1">[5]!S_VAL_PB(B137,$E$5,1)</f>
        <v>1.4335898160934448</v>
      </c>
      <c r="G137" s="72">
        <f>[5]!S_VAL_MV(B137,$D$5)/100000000</f>
        <v>150.71287596049999</v>
      </c>
      <c r="H137" s="76">
        <f>[5]!s_pq_pctchange(B137,$F$5,$G$5)</f>
        <v>-0.67114093959729226</v>
      </c>
    </row>
    <row r="138" spans="1:8">
      <c r="A138" s="172"/>
      <c r="B138" s="109" t="s">
        <v>274</v>
      </c>
      <c r="C138" s="71" t="str">
        <f>[5]!S_INFO_NAME(B138)</f>
        <v>长春高新</v>
      </c>
      <c r="D138" s="76">
        <f>[5]!s_pq_pctchange(B138,$B$5,$D$5)</f>
        <v>4.9575703439035168</v>
      </c>
      <c r="E138" s="72">
        <f>[5]!S_VAL_PE_TTM(B138,$D$5)</f>
        <v>51.063652038574219</v>
      </c>
      <c r="F138" s="72">
        <f ca="1">[5]!S_VAL_PB(B138,$E$5,1)</f>
        <v>10.448881149291992</v>
      </c>
      <c r="G138" s="72">
        <f>[5]!S_VAL_MV(B138,$D$5)/100000000</f>
        <v>123.44697579999998</v>
      </c>
      <c r="H138" s="76">
        <f>[5]!s_pq_pctchange(B138,$F$5,$G$5)</f>
        <v>-1.9395579612088376</v>
      </c>
    </row>
    <row r="139" spans="1:8">
      <c r="A139" s="172"/>
      <c r="B139" s="109" t="s">
        <v>275</v>
      </c>
      <c r="C139" s="71" t="str">
        <f>[5]!S_INFO_NAME(B139)</f>
        <v>诚志股份</v>
      </c>
      <c r="D139" s="76">
        <f>[5]!s_pq_pctchange(B139,$B$5,$D$5)</f>
        <v>-1.098901098901095</v>
      </c>
      <c r="E139" s="72">
        <f>[5]!S_VAL_PE_TTM(B139,$D$5)</f>
        <v>91.712875366210937</v>
      </c>
      <c r="F139" s="72">
        <f ca="1">[5]!S_VAL_PB(B139,$E$5,1)</f>
        <v>2.6327667236328125</v>
      </c>
      <c r="G139" s="72">
        <f>[5]!S_VAL_MV(B139,$D$5)/100000000</f>
        <v>42.772667616</v>
      </c>
      <c r="H139" s="76">
        <f>[5]!s_pq_pctchange(B139,$F$5,$G$5)</f>
        <v>-8.8422971741112235</v>
      </c>
    </row>
    <row r="140" spans="1:8">
      <c r="A140" s="172"/>
      <c r="B140" s="109" t="s">
        <v>276</v>
      </c>
      <c r="C140" s="71" t="str">
        <f>[5]!S_INFO_NAME(B140)</f>
        <v>华兰生物</v>
      </c>
      <c r="D140" s="76">
        <f>[5]!s_pq_pctchange(B140,$B$5,$D$5)</f>
        <v>-4.674577490111453</v>
      </c>
      <c r="E140" s="72">
        <f>[5]!S_VAL_PE_TTM(B140,$D$5)</f>
        <v>29.079362869262695</v>
      </c>
      <c r="F140" s="72">
        <f ca="1">[5]!S_VAL_PB(B140,$E$5,1)</f>
        <v>5.0793633460998535</v>
      </c>
      <c r="G140" s="72">
        <f>[5]!S_VAL_MV(B140,$D$5)/100000000</f>
        <v>154.10390247999999</v>
      </c>
      <c r="H140" s="76">
        <f>[5]!s_pq_pctchange(B140,$F$5,$G$5)</f>
        <v>8.2202111613876241</v>
      </c>
    </row>
    <row r="141" spans="1:8">
      <c r="A141" s="172"/>
      <c r="B141" s="109" t="s">
        <v>277</v>
      </c>
      <c r="C141" s="71" t="str">
        <f>[5]!S_INFO_NAME(B141)</f>
        <v>科华生物</v>
      </c>
      <c r="D141" s="76">
        <f>[5]!s_pq_pctchange(B141,$B$5,$D$5)</f>
        <v>-1.1153846153846181</v>
      </c>
      <c r="E141" s="72">
        <f>[5]!S_VAL_PE_TTM(B141,$D$5)</f>
        <v>42.779422760009766</v>
      </c>
      <c r="F141" s="72">
        <f ca="1">[5]!S_VAL_PB(B141,$E$5,1)</f>
        <v>11.30046272277832</v>
      </c>
      <c r="G141" s="72">
        <f>[5]!S_VAL_MV(B141,$D$5)/100000000</f>
        <v>126.56454524999999</v>
      </c>
      <c r="H141" s="76">
        <f>[5]!s_pq_pctchange(B141,$F$5,$G$5)</f>
        <v>3.1901840490797362</v>
      </c>
    </row>
    <row r="142" spans="1:8">
      <c r="A142" s="172"/>
      <c r="B142" s="109" t="s">
        <v>278</v>
      </c>
      <c r="C142" s="71" t="str">
        <f>[5]!S_INFO_NAME(B142)</f>
        <v>达安基因</v>
      </c>
      <c r="D142" s="76">
        <f>[5]!s_pq_pctchange(B142,$B$5,$D$5)</f>
        <v>-4.9292756108015423</v>
      </c>
      <c r="E142" s="72">
        <f>[5]!S_VAL_PE_TTM(B142,$D$5)</f>
        <v>89.189193725585938</v>
      </c>
      <c r="F142" s="72">
        <f ca="1">[5]!S_VAL_PB(B142,$E$5,1)</f>
        <v>18.031112670898438</v>
      </c>
      <c r="G142" s="72">
        <f>[5]!S_VAL_MV(B142,$D$5)/100000000</f>
        <v>121.80860663680001</v>
      </c>
      <c r="H142" s="76">
        <f>[5]!s_pq_pctchange(B142,$F$5,$G$5)</f>
        <v>6.9492703266149647E-2</v>
      </c>
    </row>
    <row r="143" spans="1:8">
      <c r="A143" s="172"/>
      <c r="B143" s="109" t="s">
        <v>279</v>
      </c>
      <c r="C143" s="71" t="str">
        <f>[5]!S_INFO_NAME(B143)</f>
        <v>双鹭药业</v>
      </c>
      <c r="D143" s="76">
        <f>[5]!s_pq_pctchange(B143,$B$5,$D$5)</f>
        <v>2.5684109457513316</v>
      </c>
      <c r="E143" s="72">
        <f>[5]!S_VAL_PE_TTM(B143,$D$5)</f>
        <v>30.360988616943359</v>
      </c>
      <c r="F143" s="72">
        <f ca="1">[5]!S_VAL_PB(B143,$E$5,1)</f>
        <v>7.5995640754699707</v>
      </c>
      <c r="G143" s="72">
        <f>[5]!S_VAL_MV(B143,$D$5)/100000000</f>
        <v>195.20773199999999</v>
      </c>
      <c r="H143" s="76">
        <f>[5]!s_pq_pctchange(B143,$F$5,$G$5)</f>
        <v>5.2905644657363027</v>
      </c>
    </row>
    <row r="144" spans="1:8">
      <c r="A144" s="172"/>
      <c r="B144" s="109" t="s">
        <v>280</v>
      </c>
      <c r="C144" s="71" t="str">
        <f>[5]!S_INFO_NAME(B144)</f>
        <v>上海莱士</v>
      </c>
      <c r="D144" s="76">
        <f>[5]!s_pq_pctchange(B144,$B$5,$D$5)</f>
        <v>0</v>
      </c>
      <c r="E144" s="72">
        <f>[5]!S_VAL_PE_TTM(B144,$D$5)</f>
        <v>166.60801696777344</v>
      </c>
      <c r="F144" s="72">
        <f ca="1">[5]!S_VAL_PB(B144,$E$5,1)</f>
        <v>35.471343994140625</v>
      </c>
      <c r="G144" s="72">
        <f>[5]!S_VAL_MV(B144,$D$5)/100000000</f>
        <v>385.65679705199994</v>
      </c>
      <c r="H144" s="76">
        <f>[5]!s_pq_pctchange(B144,$F$5,$G$5)</f>
        <v>50.078988941548189</v>
      </c>
    </row>
    <row r="145" spans="1:8">
      <c r="A145" s="172"/>
      <c r="B145" s="109" t="s">
        <v>281</v>
      </c>
      <c r="C145" s="71" t="str">
        <f>[5]!S_INFO_NAME(B145)</f>
        <v>千红制药</v>
      </c>
      <c r="D145" s="76">
        <f>[5]!s_pq_pctchange(B145,$B$5,$D$5)</f>
        <v>-1.0048055919615551</v>
      </c>
      <c r="E145" s="72">
        <f>[5]!S_VAL_PE_TTM(B145,$D$5)</f>
        <v>35.341732025146484</v>
      </c>
      <c r="F145" s="72">
        <f ca="1">[5]!S_VAL_PB(B145,$E$5,1)</f>
        <v>3.7476017475128174</v>
      </c>
      <c r="G145" s="72">
        <f>[5]!S_VAL_MV(B145,$D$5)/100000000</f>
        <v>72.512</v>
      </c>
      <c r="H145" s="76">
        <f>[5]!s_pq_pctchange(B145,$F$5,$G$5)</f>
        <v>5.4328358208955096</v>
      </c>
    </row>
    <row r="146" spans="1:8">
      <c r="A146" s="172"/>
      <c r="B146" s="109" t="s">
        <v>282</v>
      </c>
      <c r="C146" s="71" t="str">
        <f>[5]!S_INFO_NAME(B146)</f>
        <v>金河生物</v>
      </c>
      <c r="D146" s="76">
        <f>[5]!s_pq_pctchange(B146,$B$5,$D$5)</f>
        <v>0</v>
      </c>
      <c r="E146" s="72">
        <f>[5]!S_VAL_PE_TTM(B146,$D$5)</f>
        <v>37.260456085205078</v>
      </c>
      <c r="F146" s="72">
        <f ca="1">[5]!S_VAL_PB(B146,$E$5,1)</f>
        <v>3.9161891937255859</v>
      </c>
      <c r="G146" s="72">
        <f>[5]!S_VAL_MV(B146,$D$5)/100000000</f>
        <v>35.268296000000007</v>
      </c>
      <c r="H146" s="76">
        <f>[5]!s_pq_pctchange(B146,$F$5,$G$5)</f>
        <v>-3.5376532399299498</v>
      </c>
    </row>
    <row r="147" spans="1:8">
      <c r="A147" s="172"/>
      <c r="B147" s="109" t="s">
        <v>283</v>
      </c>
      <c r="C147" s="71" t="str">
        <f>[5]!S_INFO_NAME(B147)</f>
        <v>安科生物</v>
      </c>
      <c r="D147" s="76">
        <f>[5]!s_pq_pctchange(B147,$B$5,$D$5)</f>
        <v>1.1350059737156526</v>
      </c>
      <c r="E147" s="72">
        <f>[5]!S_VAL_PE_TTM(B147,$D$5)</f>
        <v>49.637985229492188</v>
      </c>
      <c r="F147" s="72">
        <f ca="1">[5]!S_VAL_PB(B147,$E$5,1)</f>
        <v>7.6523675918579102</v>
      </c>
      <c r="G147" s="72">
        <f>[5]!S_VAL_MV(B147,$D$5)/100000000</f>
        <v>49.157774975400002</v>
      </c>
      <c r="H147" s="76">
        <f>[5]!s_pq_pctchange(B147,$F$5,$G$5)</f>
        <v>1.572327044025168</v>
      </c>
    </row>
    <row r="148" spans="1:8">
      <c r="A148" s="172"/>
      <c r="B148" s="109" t="s">
        <v>284</v>
      </c>
      <c r="C148" s="71" t="str">
        <f>[5]!S_INFO_NAME(B148)</f>
        <v>瑞普生物</v>
      </c>
      <c r="D148" s="76">
        <f>[5]!s_pq_pctchange(B148,$B$5,$D$5)</f>
        <v>-4.6532846715328642</v>
      </c>
      <c r="E148" s="72">
        <f>[5]!S_VAL_PE_TTM(B148,$D$5)</f>
        <v>35.874019622802734</v>
      </c>
      <c r="F148" s="72">
        <f ca="1">[5]!S_VAL_PB(B148,$E$5,1)</f>
        <v>2.5719640254974365</v>
      </c>
      <c r="G148" s="72">
        <f>[5]!S_VAL_MV(B148,$D$5)/100000000</f>
        <v>40.665786364500001</v>
      </c>
      <c r="H148" s="76">
        <f>[5]!s_pq_pctchange(B148,$F$5,$G$5)</f>
        <v>-5.8518518518518414</v>
      </c>
    </row>
    <row r="149" spans="1:8">
      <c r="A149" s="172"/>
      <c r="B149" s="109" t="s">
        <v>285</v>
      </c>
      <c r="C149" s="71" t="str">
        <f>[5]!S_INFO_NAME(B149)</f>
        <v>沃森生物</v>
      </c>
      <c r="D149" s="76">
        <f>[5]!s_pq_pctchange(B149,$B$5,$D$5)</f>
        <v>8.5042384468143375</v>
      </c>
      <c r="E149" s="72">
        <f>[5]!S_VAL_PE_TTM(B149,$D$5)</f>
        <v>-102.20088195800781</v>
      </c>
      <c r="F149" s="72">
        <f ca="1">[5]!S_VAL_PB(B149,$E$5,1)</f>
        <v>3.4128670692443848</v>
      </c>
      <c r="G149" s="72">
        <f>[5]!S_VAL_MV(B149,$D$5)/100000000</f>
        <v>92.851200000000006</v>
      </c>
      <c r="H149" s="76">
        <f>[5]!s_pq_pctchange(B149,$F$5,$G$5)</f>
        <v>3.5590969455511434</v>
      </c>
    </row>
    <row r="150" spans="1:8">
      <c r="A150" s="172"/>
      <c r="B150" s="109" t="s">
        <v>286</v>
      </c>
      <c r="C150" s="71" t="str">
        <f>[5]!S_INFO_NAME(B150)</f>
        <v>汤臣倍健</v>
      </c>
      <c r="D150" s="76">
        <f>[5]!s_pq_pctchange(B150,$B$5,$D$5)</f>
        <v>-3.8907849829351693</v>
      </c>
      <c r="E150" s="72">
        <f>[5]!S_VAL_PE_TTM(B150,$D$5)</f>
        <v>34.194114685058594</v>
      </c>
      <c r="F150" s="72">
        <f ca="1">[5]!S_VAL_PB(B150,$E$5,1)</f>
        <v>8.5140266418457031</v>
      </c>
      <c r="G150" s="72">
        <f>[5]!S_VAL_MV(B150,$D$5)/100000000</f>
        <v>185.29588070400001</v>
      </c>
      <c r="H150" s="76">
        <f>[5]!s_pq_pctchange(B150,$F$5,$G$5)</f>
        <v>-2.1479393207141761</v>
      </c>
    </row>
    <row r="151" spans="1:8">
      <c r="A151" s="172"/>
      <c r="B151" s="109" t="s">
        <v>287</v>
      </c>
      <c r="C151" s="71" t="str">
        <f>[5]!S_INFO_NAME(B151)</f>
        <v>大华农</v>
      </c>
      <c r="D151" s="76">
        <f>[5]!s_pq_pctchange(B151,$B$5,$D$5)</f>
        <v>-5.1401869158878677</v>
      </c>
      <c r="E151" s="72">
        <f>[5]!S_VAL_PE_TTM(B151,$D$5)</f>
        <v>25.232686996459961</v>
      </c>
      <c r="F151" s="72">
        <f ca="1">[5]!S_VAL_PB(B151,$E$5,1)</f>
        <v>2.0478315353393555</v>
      </c>
      <c r="G151" s="72">
        <f>[5]!S_VAL_MV(B151,$D$5)/100000000</f>
        <v>43.360799999999998</v>
      </c>
      <c r="H151" s="76">
        <f>[5]!s_pq_pctchange(B151,$F$5,$G$5)</f>
        <v>-0.66889632107023367</v>
      </c>
    </row>
    <row r="152" spans="1:8">
      <c r="A152" s="172"/>
      <c r="B152" s="109" t="s">
        <v>288</v>
      </c>
      <c r="C152" s="71" t="str">
        <f>[5]!S_INFO_NAME(B152)</f>
        <v>舒泰神</v>
      </c>
      <c r="D152" s="76">
        <f>[5]!s_pq_pctchange(B152,$B$5,$D$5)</f>
        <v>1.7864561695055903</v>
      </c>
      <c r="E152" s="72">
        <f>[5]!S_VAL_PE_TTM(B152,$D$5)</f>
        <v>79.984611511230469</v>
      </c>
      <c r="F152" s="72">
        <f ca="1">[5]!S_VAL_PB(B152,$E$5,1)</f>
        <v>4.5557055473327637</v>
      </c>
      <c r="G152" s="72">
        <f>[5]!S_VAL_MV(B152,$D$5)/100000000</f>
        <v>58.8294</v>
      </c>
      <c r="H152" s="76">
        <f>[5]!s_pq_pctchange(B152,$F$5,$G$5)</f>
        <v>-6.6666666666666652</v>
      </c>
    </row>
    <row r="153" spans="1:8">
      <c r="A153" s="172"/>
      <c r="B153" s="109" t="s">
        <v>289</v>
      </c>
      <c r="C153" s="71" t="str">
        <f>[5]!S_INFO_NAME(B153)</f>
        <v>冠昊生物</v>
      </c>
      <c r="D153" s="76">
        <f>[5]!s_pq_pctchange(B153,$B$5,$D$5)</f>
        <v>1.7699115044247593</v>
      </c>
      <c r="E153" s="72">
        <f>[5]!S_VAL_PE_TTM(B153,$D$5)</f>
        <v>153.6614990234375</v>
      </c>
      <c r="F153" s="72">
        <f ca="1">[5]!S_VAL_PB(B153,$E$5,1)</f>
        <v>12.737092971801758</v>
      </c>
      <c r="G153" s="72">
        <f>[5]!S_VAL_MV(B153,$D$5)/100000000</f>
        <v>63.882787499999999</v>
      </c>
      <c r="H153" s="76">
        <f>[5]!s_pq_pctchange(B153,$F$5,$G$5)</f>
        <v>-6.2003179650238494</v>
      </c>
    </row>
    <row r="154" spans="1:8">
      <c r="A154" s="172"/>
      <c r="B154" s="109" t="s">
        <v>290</v>
      </c>
      <c r="C154" s="71" t="str">
        <f>[5]!S_INFO_NAME(B154)</f>
        <v>东宝生物</v>
      </c>
      <c r="D154" s="76">
        <f>[5]!s_pq_pctchange(B154,$B$5,$D$5)</f>
        <v>-4.0925266903914626</v>
      </c>
      <c r="E154" s="72">
        <f>[5]!S_VAL_PE_TTM(B154,$D$5)</f>
        <v>96.327827453613281</v>
      </c>
      <c r="F154" s="72">
        <f ca="1">[5]!S_VAL_PB(B154,$E$5,1)</f>
        <v>6.2051396369934082</v>
      </c>
      <c r="G154" s="72">
        <f>[5]!S_VAL_MV(B154,$D$5)/100000000</f>
        <v>21.295674399999999</v>
      </c>
      <c r="H154" s="76">
        <f>[5]!s_pq_pctchange(B154,$F$5,$G$5)</f>
        <v>-2.6382978723404227</v>
      </c>
    </row>
    <row r="155" spans="1:8">
      <c r="A155" s="172"/>
      <c r="B155" s="109" t="s">
        <v>291</v>
      </c>
      <c r="C155" s="71" t="str">
        <f>[5]!S_INFO_NAME(B155)</f>
        <v>常山药业</v>
      </c>
      <c r="D155" s="76">
        <f>[5]!s_pq_pctchange(B155,$B$5,$D$5)</f>
        <v>-3.7632301058408535</v>
      </c>
      <c r="E155" s="72">
        <f>[5]!S_VAL_PE_TTM(B155,$D$5)</f>
        <v>39.865337371826172</v>
      </c>
      <c r="F155" s="72">
        <f ca="1">[5]!S_VAL_PB(B155,$E$5,1)</f>
        <v>3.8869407176971436</v>
      </c>
      <c r="G155" s="72">
        <f>[5]!S_VAL_MV(B155,$D$5)/100000000</f>
        <v>46.256790850000002</v>
      </c>
      <c r="H155" s="76">
        <f>[5]!s_pq_pctchange(B155,$F$5,$G$5)</f>
        <v>9.6814232519652386</v>
      </c>
    </row>
    <row r="156" spans="1:8">
      <c r="A156" s="172"/>
      <c r="B156" s="109" t="s">
        <v>292</v>
      </c>
      <c r="C156" s="71" t="str">
        <f>[5]!S_INFO_NAME(B156)</f>
        <v>博雅生物</v>
      </c>
      <c r="D156" s="76">
        <f>[5]!s_pq_pctchange(B156,$B$5,$D$5)</f>
        <v>-1.774909237595812</v>
      </c>
      <c r="E156" s="72">
        <f>[5]!S_VAL_PE_TTM(B156,$D$5)</f>
        <v>41.611621856689453</v>
      </c>
      <c r="F156" s="72">
        <f ca="1">[5]!S_VAL_PB(B156,$E$5,1)</f>
        <v>4.8105459213256836</v>
      </c>
      <c r="G156" s="72">
        <f>[5]!S_VAL_MV(B156,$D$5)/100000000</f>
        <v>36.9146</v>
      </c>
      <c r="H156" s="76">
        <f>[5]!s_pq_pctchange(B156,$F$5,$G$5)</f>
        <v>-3.7399999999999989</v>
      </c>
    </row>
    <row r="157" spans="1:8">
      <c r="A157" s="172"/>
      <c r="B157" s="109" t="s">
        <v>293</v>
      </c>
      <c r="C157" s="71" t="str">
        <f>[5]!S_INFO_NAME(B157)</f>
        <v>我武生物</v>
      </c>
      <c r="D157" s="76">
        <f>[5]!s_pq_pctchange(B157,$B$5,$D$5)</f>
        <v>-6.0596344982366102</v>
      </c>
      <c r="E157" s="72">
        <f>[5]!S_VAL_PE_TTM(B157,$D$5)</f>
        <v>60.414215087890625</v>
      </c>
      <c r="F157" s="72">
        <f ca="1">[5]!S_VAL_PB(B157,$E$5,1)</f>
        <v>19.277055740356445</v>
      </c>
      <c r="G157" s="72">
        <f>[5]!S_VAL_MV(B157,$D$5)/100000000</f>
        <v>47.348799999999997</v>
      </c>
      <c r="H157" s="76">
        <f>[5]!s_pq_pctchange(B157,$F$5,$G$5)</f>
        <v>0</v>
      </c>
    </row>
    <row r="158" spans="1:8">
      <c r="A158" s="172"/>
      <c r="B158" s="109" t="s">
        <v>294</v>
      </c>
      <c r="C158" s="71" t="str">
        <f>[5]!S_INFO_NAME(B158)</f>
        <v>金花股份</v>
      </c>
      <c r="D158" s="76">
        <f>[5]!s_pq_pctchange(B158,$B$5,$D$5)</f>
        <v>-5.6818181818181879</v>
      </c>
      <c r="E158" s="72">
        <f>[5]!S_VAL_PE_TTM(B158,$D$5)</f>
        <v>76.503250122070313</v>
      </c>
      <c r="F158" s="72">
        <f ca="1">[5]!S_VAL_PB(B158,$E$5,1)</f>
        <v>3.6017963886260986</v>
      </c>
      <c r="G158" s="72">
        <f>[5]!S_VAL_MV(B158,$D$5)/100000000</f>
        <v>35.4753803264</v>
      </c>
      <c r="H158" s="76">
        <f>[5]!s_pq_pctchange(B158,$F$5,$G$5)</f>
        <v>-2.4793388429752206</v>
      </c>
    </row>
    <row r="159" spans="1:8">
      <c r="A159" s="172"/>
      <c r="B159" s="109" t="s">
        <v>295</v>
      </c>
      <c r="C159" s="71" t="str">
        <f>[5]!S_INFO_NAME(B159)</f>
        <v>天坛生物</v>
      </c>
      <c r="D159" s="76">
        <f>[5]!s_pq_pctchange(B159,$B$5,$D$5)</f>
        <v>-3.6101083032490933</v>
      </c>
      <c r="E159" s="72">
        <f>[5]!S_VAL_PE_TTM(B159,$D$5)</f>
        <v>29.194318771362305</v>
      </c>
      <c r="F159" s="72">
        <f ca="1">[5]!S_VAL_PB(B159,$E$5,1)</f>
        <v>5.8129496574401855</v>
      </c>
      <c r="G159" s="72">
        <f>[5]!S_VAL_MV(B159,$D$5)/100000000</f>
        <v>110.10372300480002</v>
      </c>
      <c r="H159" s="76">
        <f>[5]!s_pq_pctchange(B159,$F$5,$G$5)</f>
        <v>1.2380952380952381</v>
      </c>
    </row>
    <row r="160" spans="1:8">
      <c r="A160" s="172"/>
      <c r="B160" s="109" t="s">
        <v>296</v>
      </c>
      <c r="C160" s="71" t="str">
        <f>[5]!S_INFO_NAME(B160)</f>
        <v>仰帆控股</v>
      </c>
      <c r="D160" s="76">
        <f>[5]!s_pq_pctchange(B160,$B$5,$D$5)</f>
        <v>0</v>
      </c>
      <c r="E160" s="72">
        <f>[5]!S_VAL_PE_TTM(B160,$D$5)</f>
        <v>4788.95458984375</v>
      </c>
      <c r="F160" s="72">
        <f ca="1">[5]!S_VAL_PB(B160,$E$5,1)</f>
        <v>469.49319458007812</v>
      </c>
      <c r="G160" s="72">
        <f>[5]!S_VAL_MV(B160,$D$5)/100000000</f>
        <v>15.432840000000001</v>
      </c>
      <c r="H160" s="76">
        <f>[5]!s_pq_pctchange(B160,$F$5,$G$5)</f>
        <v>-7.6149425287356358</v>
      </c>
    </row>
    <row r="161" spans="1:8">
      <c r="A161" s="172"/>
      <c r="B161" s="109" t="s">
        <v>297</v>
      </c>
      <c r="C161" s="71" t="str">
        <f>[5]!S_INFO_NAME(B161)</f>
        <v>交大昂立</v>
      </c>
      <c r="D161" s="76">
        <f>[5]!s_pq_pctchange(B161,$B$5,$D$5)</f>
        <v>-0.66815144766146917</v>
      </c>
      <c r="E161" s="72">
        <f>[5]!S_VAL_PE_TTM(B161,$D$5)</f>
        <v>43.665435791015625</v>
      </c>
      <c r="F161" s="72">
        <f ca="1">[5]!S_VAL_PB(B161,$E$5,1)</f>
        <v>2.1366763114929199</v>
      </c>
      <c r="G161" s="72">
        <f>[5]!S_VAL_MV(B161,$D$5)/100000000</f>
        <v>27.830400000000001</v>
      </c>
      <c r="H161" s="76">
        <f>[5]!s_pq_pctchange(B161,$F$5,$G$5)</f>
        <v>-8.2558139534883672</v>
      </c>
    </row>
    <row r="162" spans="1:8">
      <c r="A162" s="172"/>
      <c r="B162" s="109" t="s">
        <v>298</v>
      </c>
      <c r="C162" s="71" t="str">
        <f>[5]!S_INFO_NAME(B162)</f>
        <v>中源协和</v>
      </c>
      <c r="D162" s="76">
        <f>[5]!s_pq_pctchange(B162,$B$5,$D$5)</f>
        <v>-2.2194435761175191</v>
      </c>
      <c r="E162" s="72">
        <f>[5]!S_VAL_PE_TTM(B162,$D$5)</f>
        <v>376.66641235351562</v>
      </c>
      <c r="F162" s="72">
        <f ca="1">[5]!S_VAL_PB(B162,$E$5,1)</f>
        <v>23.116411209106445</v>
      </c>
      <c r="G162" s="72">
        <f>[5]!S_VAL_MV(B162,$D$5)/100000000</f>
        <v>109.258234184</v>
      </c>
      <c r="H162" s="76">
        <f>[5]!s_pq_pctchange(B162,$F$5,$G$5)</f>
        <v>-4.4657097288676066</v>
      </c>
    </row>
    <row r="163" spans="1:8">
      <c r="A163" s="172"/>
      <c r="B163" s="109" t="s">
        <v>299</v>
      </c>
      <c r="C163" s="71" t="str">
        <f>[5]!S_INFO_NAME(B163)</f>
        <v>通化东宝</v>
      </c>
      <c r="D163" s="76">
        <f>[5]!s_pq_pctchange(B163,$B$5,$D$5)</f>
        <v>-2.5679758308157163</v>
      </c>
      <c r="E163" s="72">
        <f>[5]!S_VAL_PE_TTM(B163,$D$5)</f>
        <v>61.584648132324219</v>
      </c>
      <c r="F163" s="72">
        <f ca="1">[5]!S_VAL_PB(B163,$E$5,1)</f>
        <v>6.6890945434570313</v>
      </c>
      <c r="G163" s="72">
        <f>[5]!S_VAL_MV(B163,$D$5)/100000000</f>
        <v>132.88296811200001</v>
      </c>
      <c r="H163" s="76">
        <f>[5]!s_pq_pctchange(B163,$F$5,$G$5)</f>
        <v>2.2712090848363342</v>
      </c>
    </row>
    <row r="164" spans="1:8">
      <c r="A164" s="171" t="s">
        <v>333</v>
      </c>
      <c r="B164" s="109" t="s">
        <v>301</v>
      </c>
      <c r="C164" s="71" t="str">
        <f>[5]!S_INFO_NAME(B164)</f>
        <v>国药一致</v>
      </c>
      <c r="D164" s="76">
        <f>[5]!s_pq_pctchange(B164,$B$5,$D$5)</f>
        <v>-3.8080126933756397</v>
      </c>
      <c r="E164" s="72">
        <f>[5]!S_VAL_PE_TTM(B164,$D$5)</f>
        <v>28.883941650390625</v>
      </c>
      <c r="F164" s="72">
        <f ca="1">[5]!S_VAL_PB(B164,$E$5,1)</f>
        <v>8.0417671203613281</v>
      </c>
      <c r="G164" s="72">
        <f>[5]!S_VAL_MV(B164,$D$5)/100000000</f>
        <v>175.87649235500001</v>
      </c>
      <c r="H164" s="76">
        <f>[5]!s_pq_pctchange(B164,$F$5,$G$5)</f>
        <v>18.596311475409834</v>
      </c>
    </row>
    <row r="165" spans="1:8">
      <c r="A165" s="172"/>
      <c r="B165" s="109" t="s">
        <v>302</v>
      </c>
      <c r="C165" s="71" t="str">
        <f>[5]!S_INFO_NAME(B165)</f>
        <v>英特集团</v>
      </c>
      <c r="D165" s="76">
        <f>[5]!s_pq_pctchange(B165,$B$5,$D$5)</f>
        <v>2.9803921568627434</v>
      </c>
      <c r="E165" s="72">
        <f>[5]!S_VAL_PE_TTM(B165,$D$5)</f>
        <v>46.990612030029297</v>
      </c>
      <c r="F165" s="72">
        <f ca="1">[5]!S_VAL_PB(B165,$E$5,1)</f>
        <v>5.054384708404541</v>
      </c>
      <c r="G165" s="72">
        <f>[5]!S_VAL_MV(B165,$D$5)/100000000</f>
        <v>27.238177909800005</v>
      </c>
      <c r="H165" s="76">
        <f>[5]!s_pq_pctchange(B165,$F$5,$G$5)</f>
        <v>-3.8009049773755632</v>
      </c>
    </row>
    <row r="166" spans="1:8">
      <c r="A166" s="172"/>
      <c r="B166" s="109" t="s">
        <v>303</v>
      </c>
      <c r="C166" s="71" t="str">
        <f>[5]!S_INFO_NAME(B166)</f>
        <v>桐君阁</v>
      </c>
      <c r="D166" s="76">
        <f>[5]!s_pq_pctchange(B166,$B$5,$D$5)</f>
        <v>-3.9301310043667992</v>
      </c>
      <c r="E166" s="72">
        <f>[5]!S_VAL_PE_TTM(B166,$D$5)</f>
        <v>90.869407653808594</v>
      </c>
      <c r="F166" s="72">
        <f ca="1">[5]!S_VAL_PB(B166,$E$5,1)</f>
        <v>6.7937207221984863</v>
      </c>
      <c r="G166" s="72">
        <f>[5]!S_VAL_MV(B166,$D$5)/100000000</f>
        <v>30.20940813</v>
      </c>
      <c r="H166" s="76">
        <f>[5]!s_pq_pctchange(B166,$F$5,$G$5)</f>
        <v>-10.273224043715846</v>
      </c>
    </row>
    <row r="167" spans="1:8">
      <c r="A167" s="172"/>
      <c r="B167" s="109" t="s">
        <v>304</v>
      </c>
      <c r="C167" s="71" t="str">
        <f>[5]!S_INFO_NAME(B167)</f>
        <v>浙江震元</v>
      </c>
      <c r="D167" s="76">
        <f>[5]!s_pq_pctchange(B167,$B$5,$D$5)</f>
        <v>-5.6714373184781781</v>
      </c>
      <c r="E167" s="72">
        <f>[5]!S_VAL_PE_TTM(B167,$D$5)</f>
        <v>47.456203460693359</v>
      </c>
      <c r="F167" s="72">
        <f ca="1">[5]!S_VAL_PB(B167,$E$5,1)</f>
        <v>2.7534286975860596</v>
      </c>
      <c r="G167" s="72">
        <f>[5]!S_VAL_MV(B167,$D$5)/100000000</f>
        <v>31.407588884000003</v>
      </c>
      <c r="H167" s="76">
        <f>[5]!s_pq_pctchange(B167,$F$5,$G$5)</f>
        <v>2.6404874746106977</v>
      </c>
    </row>
    <row r="168" spans="1:8">
      <c r="A168" s="172"/>
      <c r="B168" s="109" t="s">
        <v>305</v>
      </c>
      <c r="C168" s="71" t="str">
        <f>[5]!S_INFO_NAME(B168)</f>
        <v>嘉事堂</v>
      </c>
      <c r="D168" s="76">
        <f>[5]!s_pq_pctchange(B168,$B$5,$D$5)</f>
        <v>0</v>
      </c>
      <c r="E168" s="72">
        <f>[5]!S_VAL_PE_TTM(B168,$D$5)</f>
        <v>20.443826675415039</v>
      </c>
      <c r="F168" s="72">
        <f ca="1">[5]!S_VAL_PB(B168,$E$5,1)</f>
        <v>3.9718525409698486</v>
      </c>
      <c r="G168" s="72">
        <f>[5]!S_VAL_MV(B168,$D$5)/100000000</f>
        <v>47.136000000000003</v>
      </c>
      <c r="H168" s="76">
        <f>[5]!s_pq_pctchange(B168,$F$5,$G$5)</f>
        <v>-9.2827004219409375</v>
      </c>
    </row>
    <row r="169" spans="1:8">
      <c r="A169" s="172"/>
      <c r="B169" s="109" t="s">
        <v>306</v>
      </c>
      <c r="C169" s="71" t="str">
        <f>[5]!S_INFO_NAME(B169)</f>
        <v>中国医药</v>
      </c>
      <c r="D169" s="76">
        <f>[5]!s_pq_pctchange(B169,$B$5,$D$5)</f>
        <v>-4.527402700555994</v>
      </c>
      <c r="E169" s="72">
        <f>[5]!S_VAL_PE_TTM(B169,$D$5)</f>
        <v>24.069520950317383</v>
      </c>
      <c r="F169" s="72">
        <f ca="1">[5]!S_VAL_PB(B169,$E$5,1)</f>
        <v>3.5786666870117187</v>
      </c>
      <c r="G169" s="72">
        <f>[5]!S_VAL_MV(B169,$D$5)/100000000</f>
        <v>121.70411068</v>
      </c>
      <c r="H169" s="76">
        <f>[5]!s_pq_pctchange(B169,$F$5,$G$5)</f>
        <v>1.1126564673157091</v>
      </c>
    </row>
    <row r="170" spans="1:8">
      <c r="A170" s="172"/>
      <c r="B170" s="109" t="s">
        <v>307</v>
      </c>
      <c r="C170" s="71" t="str">
        <f>[5]!S_INFO_NAME(B170)</f>
        <v>国药股份</v>
      </c>
      <c r="D170" s="76">
        <f>[5]!s_pq_pctchange(B170,$B$5,$D$5)</f>
        <v>-2.0440251572326873</v>
      </c>
      <c r="E170" s="72">
        <f>[5]!S_VAL_PE_TTM(B170,$D$5)</f>
        <v>26.11944580078125</v>
      </c>
      <c r="F170" s="72">
        <f ca="1">[5]!S_VAL_PB(B170,$E$5,1)</f>
        <v>5.8144488334655762</v>
      </c>
      <c r="G170" s="72">
        <f>[5]!S_VAL_MV(B170,$D$5)/100000000</f>
        <v>119.31695999999999</v>
      </c>
      <c r="H170" s="76">
        <f>[5]!s_pq_pctchange(B170,$F$5,$G$5)</f>
        <v>10.60961313012896</v>
      </c>
    </row>
    <row r="171" spans="1:8">
      <c r="A171" s="172"/>
      <c r="B171" s="109" t="s">
        <v>308</v>
      </c>
      <c r="C171" s="71" t="str">
        <f>[5]!S_INFO_NAME(B171)</f>
        <v>南京医药</v>
      </c>
      <c r="D171" s="76">
        <f>[5]!s_pq_pctchange(B171,$B$5,$D$5)</f>
        <v>0.59790732436471039</v>
      </c>
      <c r="E171" s="72">
        <f>[5]!S_VAL_PE_TTM(B171,$D$5)</f>
        <v>97.156051635742187</v>
      </c>
      <c r="F171" s="72">
        <f ca="1">[5]!S_VAL_PB(B171,$E$5,1)</f>
        <v>4.4665870666503906</v>
      </c>
      <c r="G171" s="72">
        <f>[5]!S_VAL_MV(B171,$D$5)/100000000</f>
        <v>46.677979764000007</v>
      </c>
      <c r="H171" s="76">
        <f>[5]!s_pq_pctchange(B171,$F$5,$G$5)</f>
        <v>-8.333333333333325</v>
      </c>
    </row>
    <row r="172" spans="1:8">
      <c r="A172" s="172"/>
      <c r="B172" s="109" t="s">
        <v>309</v>
      </c>
      <c r="C172" s="71" t="str">
        <f>[5]!S_INFO_NAME(B172)</f>
        <v>第一医药</v>
      </c>
      <c r="D172" s="76">
        <f>[5]!s_pq_pctchange(B172,$B$5,$D$5)</f>
        <v>2.789518174133554</v>
      </c>
      <c r="E172" s="72">
        <f>[5]!S_VAL_PE_TTM(B172,$D$5)</f>
        <v>77.976188659667969</v>
      </c>
      <c r="F172" s="72">
        <f ca="1">[5]!S_VAL_PB(B172,$E$5,1)</f>
        <v>5.1352114677429199</v>
      </c>
      <c r="G172" s="72">
        <f>[5]!S_VAL_MV(B172,$D$5)/100000000</f>
        <v>27.127299795199999</v>
      </c>
      <c r="H172" s="76">
        <f>[5]!s_pq_pctchange(B172,$F$5,$G$5)</f>
        <v>-6.8777292576419402</v>
      </c>
    </row>
    <row r="173" spans="1:8">
      <c r="A173" s="172"/>
      <c r="B173" s="109" t="s">
        <v>310</v>
      </c>
      <c r="C173" s="71" t="str">
        <f>[5]!S_INFO_NAME(B173)</f>
        <v>九州通</v>
      </c>
      <c r="D173" s="76">
        <f>[5]!s_pq_pctchange(B173,$B$5,$D$5)</f>
        <v>-1.689612015018771</v>
      </c>
      <c r="E173" s="72">
        <f>[5]!S_VAL_PE_TTM(B173,$D$5)</f>
        <v>50.692306518554687</v>
      </c>
      <c r="F173" s="72">
        <f ca="1">[5]!S_VAL_PB(B173,$E$5,1)</f>
        <v>5.087562084197998</v>
      </c>
      <c r="G173" s="72">
        <f>[5]!S_VAL_MV(B173,$D$5)/100000000</f>
        <v>258.12705642140003</v>
      </c>
      <c r="H173" s="76">
        <f>[5]!s_pq_pctchange(B173,$F$5,$G$5)</f>
        <v>9.897360703812307</v>
      </c>
    </row>
    <row r="174" spans="1:8">
      <c r="A174" s="172"/>
      <c r="B174" s="109" t="s">
        <v>311</v>
      </c>
      <c r="C174" s="71" t="str">
        <f>[5]!S_INFO_NAME(B174)</f>
        <v>上海医药</v>
      </c>
      <c r="D174" s="76">
        <f>[5]!s_pq_pctchange(B174,$B$5,$D$5)</f>
        <v>0</v>
      </c>
      <c r="E174" s="72">
        <f>[5]!S_VAL_PE_TTM(B174,$D$5)</f>
        <v>14.684399604797363</v>
      </c>
      <c r="F174" s="72">
        <f ca="1">[5]!S_VAL_PB(B174,$E$5,1)</f>
        <v>1.3541001081466675</v>
      </c>
      <c r="G174" s="72">
        <f>[5]!S_VAL_MV(B174,$D$5)/100000000</f>
        <v>348.213914671</v>
      </c>
      <c r="H174" s="76">
        <f>[5]!s_pq_pctchange(B174,$F$5,$G$5)</f>
        <v>-4.7649710238248488</v>
      </c>
    </row>
    <row r="175" spans="1:8">
      <c r="A175" s="171" t="s">
        <v>327</v>
      </c>
      <c r="B175" s="109" t="s">
        <v>312</v>
      </c>
      <c r="C175" s="71" t="str">
        <f>[5]!S_INFO_NAME(B175)</f>
        <v>鱼跃医疗</v>
      </c>
      <c r="D175" s="76">
        <f>[5]!s_pq_pctchange(B175,$B$5,$D$5)</f>
        <v>-3.3391304347826001</v>
      </c>
      <c r="E175" s="72">
        <f>[5]!S_VAL_PE_TTM(B175,$D$5)</f>
        <v>50.330982208251953</v>
      </c>
      <c r="F175" s="72">
        <f ca="1">[5]!S_VAL_PB(B175,$E$5,1)</f>
        <v>9.9341154098510742</v>
      </c>
      <c r="G175" s="72">
        <f>[5]!S_VAL_MV(B175,$D$5)/100000000</f>
        <v>147.73341855999999</v>
      </c>
      <c r="H175" s="76">
        <f>[5]!s_pq_pctchange(B175,$F$5,$G$5)</f>
        <v>-8.7130295763389256</v>
      </c>
    </row>
    <row r="176" spans="1:8">
      <c r="A176" s="172"/>
      <c r="B176" s="109" t="s">
        <v>313</v>
      </c>
      <c r="C176" s="71" t="str">
        <f>[5]!S_INFO_NAME(B176)</f>
        <v>九安医疗</v>
      </c>
      <c r="D176" s="76">
        <f>[5]!s_pq_pctchange(B176,$B$5,$D$5)</f>
        <v>0</v>
      </c>
      <c r="E176" s="72">
        <f>[5]!S_VAL_PE_TTM(B176,$D$5)</f>
        <v>-358.128173828125</v>
      </c>
      <c r="F176" s="72">
        <f ca="1">[5]!S_VAL_PB(B176,$E$5,1)</f>
        <v>10.426937103271484</v>
      </c>
      <c r="G176" s="72">
        <f>[5]!S_VAL_MV(B176,$D$5)/100000000</f>
        <v>78.045599999999993</v>
      </c>
      <c r="H176" s="76">
        <f>[5]!s_pq_pctchange(B176,$F$5,$G$5)</f>
        <v>-8.1666666666666785</v>
      </c>
    </row>
    <row r="177" spans="1:8">
      <c r="A177" s="172"/>
      <c r="B177" s="109" t="s">
        <v>314</v>
      </c>
      <c r="C177" s="71" t="str">
        <f>[5]!S_INFO_NAME(B177)</f>
        <v>尚荣医疗</v>
      </c>
      <c r="D177" s="76">
        <f>[5]!s_pq_pctchange(B177,$B$5,$D$5)</f>
        <v>0</v>
      </c>
      <c r="E177" s="72">
        <f>[5]!S_VAL_PE_TTM(B177,$D$5)</f>
        <v>108.99048614501953</v>
      </c>
      <c r="F177" s="72">
        <f ca="1">[5]!S_VAL_PB(B177,$E$5,1)</f>
        <v>7.5040745735168457</v>
      </c>
      <c r="G177" s="72">
        <f>[5]!S_VAL_MV(B177,$D$5)/100000000</f>
        <v>93.829319999999996</v>
      </c>
      <c r="H177" s="76">
        <f>[5]!s_pq_pctchange(B177,$F$5,$G$5)</f>
        <v>12.225938312894847</v>
      </c>
    </row>
    <row r="178" spans="1:8">
      <c r="A178" s="172"/>
      <c r="B178" s="109" t="s">
        <v>315</v>
      </c>
      <c r="C178" s="71" t="str">
        <f>[5]!S_INFO_NAME(B178)</f>
        <v>乐普医疗</v>
      </c>
      <c r="D178" s="76">
        <f>[5]!s_pq_pctchange(B178,$B$5,$D$5)</f>
        <v>-2.0618556701030966</v>
      </c>
      <c r="E178" s="72">
        <f>[5]!S_VAL_PE_TTM(B178,$D$5)</f>
        <v>44.082546234130859</v>
      </c>
      <c r="F178" s="72">
        <f ca="1">[5]!S_VAL_PB(B178,$E$5,1)</f>
        <v>6.1167631149291992</v>
      </c>
      <c r="G178" s="72">
        <f>[5]!S_VAL_MV(B178,$D$5)/100000000</f>
        <v>169.70799999999997</v>
      </c>
      <c r="H178" s="76">
        <f>[5]!s_pq_pctchange(B178,$F$5,$G$5)</f>
        <v>9.4056172436316032</v>
      </c>
    </row>
    <row r="179" spans="1:8">
      <c r="A179" s="172"/>
      <c r="B179" s="109" t="s">
        <v>316</v>
      </c>
      <c r="C179" s="71" t="str">
        <f>[5]!S_INFO_NAME(B179)</f>
        <v>阳普医疗</v>
      </c>
      <c r="D179" s="76">
        <f>[5]!s_pq_pctchange(B179,$B$5,$D$5)</f>
        <v>-5.5335968379446765</v>
      </c>
      <c r="E179" s="72">
        <f>[5]!S_VAL_PE_TTM(B179,$D$5)</f>
        <v>67.274139404296875</v>
      </c>
      <c r="F179" s="72">
        <f ca="1">[5]!S_VAL_PB(B179,$E$5,1)</f>
        <v>5.2898430824279785</v>
      </c>
      <c r="G179" s="72">
        <f>[5]!S_VAL_MV(B179,$D$5)/100000000</f>
        <v>35.372</v>
      </c>
      <c r="H179" s="76">
        <f>[5]!s_pq_pctchange(B179,$F$5,$G$5)</f>
        <v>0.17064846416383617</v>
      </c>
    </row>
    <row r="180" spans="1:8">
      <c r="A180" s="172"/>
      <c r="B180" s="109" t="s">
        <v>317</v>
      </c>
      <c r="C180" s="71" t="str">
        <f>[5]!S_INFO_NAME(B180)</f>
        <v>理邦仪器</v>
      </c>
      <c r="D180" s="76">
        <f>[5]!s_pq_pctchange(B180,$B$5,$D$5)</f>
        <v>-0.71237756010685827</v>
      </c>
      <c r="E180" s="72">
        <f>[5]!S_VAL_PE_TTM(B180,$D$5)</f>
        <v>148.18911743164062</v>
      </c>
      <c r="F180" s="72">
        <f ca="1">[5]!S_VAL_PB(B180,$E$5,1)</f>
        <v>3.7352907657623291</v>
      </c>
      <c r="G180" s="72">
        <f>[5]!S_VAL_MV(B180,$D$5)/100000000</f>
        <v>43.484999999999999</v>
      </c>
      <c r="H180" s="76">
        <f>[5]!s_pq_pctchange(B180,$F$5,$G$5)</f>
        <v>-8.1060889054912266</v>
      </c>
    </row>
    <row r="181" spans="1:8">
      <c r="A181" s="172"/>
      <c r="B181" s="109" t="s">
        <v>318</v>
      </c>
      <c r="C181" s="71" t="str">
        <f>[5]!S_INFO_NAME(B181)</f>
        <v>迪安诊断</v>
      </c>
      <c r="D181" s="76">
        <f>[5]!s_pq_pctchange(B181,$B$5,$D$5)</f>
        <v>-5.4279279279279224</v>
      </c>
      <c r="E181" s="72">
        <f>[5]!S_VAL_PE_TTM(B181,$D$5)</f>
        <v>83.542282104492187</v>
      </c>
      <c r="F181" s="72">
        <f ca="1">[5]!S_VAL_PB(B181,$E$5,1)</f>
        <v>15.365879058837891</v>
      </c>
      <c r="G181" s="72">
        <f>[5]!S_VAL_MV(B181,$D$5)/100000000</f>
        <v>86.326916837200017</v>
      </c>
      <c r="H181" s="76">
        <f>[5]!s_pq_pctchange(B181,$F$5,$G$5)</f>
        <v>-5.0647249190938437</v>
      </c>
    </row>
    <row r="182" spans="1:8">
      <c r="A182" s="172"/>
      <c r="B182" s="109" t="s">
        <v>319</v>
      </c>
      <c r="C182" s="71" t="str">
        <f>[5]!S_INFO_NAME(B182)</f>
        <v>宝莱特</v>
      </c>
      <c r="D182" s="76">
        <f>[5]!s_pq_pctchange(B182,$B$5,$D$5)</f>
        <v>-3.7632135306553738</v>
      </c>
      <c r="E182" s="72">
        <f>[5]!S_VAL_PE_TTM(B182,$D$5)</f>
        <v>118.56925201416016</v>
      </c>
      <c r="F182" s="72">
        <f ca="1">[5]!S_VAL_PB(B182,$E$5,1)</f>
        <v>9.0192956924438477</v>
      </c>
      <c r="G182" s="72">
        <f>[5]!S_VAL_MV(B182,$D$5)/100000000</f>
        <v>33.249628800000004</v>
      </c>
      <c r="H182" s="76">
        <f>[5]!s_pq_pctchange(B182,$F$5,$G$5)</f>
        <v>-11.66347992351816</v>
      </c>
    </row>
    <row r="183" spans="1:8">
      <c r="A183" s="172"/>
      <c r="B183" s="109" t="s">
        <v>320</v>
      </c>
      <c r="C183" s="71" t="str">
        <f>[5]!S_INFO_NAME(B183)</f>
        <v>和佳股份</v>
      </c>
      <c r="D183" s="76">
        <f>[5]!s_pq_pctchange(B183,$B$5,$D$5)</f>
        <v>-2.8797996661101943</v>
      </c>
      <c r="E183" s="72">
        <f>[5]!S_VAL_PE_TTM(B183,$D$5)</f>
        <v>65.487716674804688</v>
      </c>
      <c r="F183" s="72">
        <f ca="1">[5]!S_VAL_PB(B183,$E$5,1)</f>
        <v>13.169251441955566</v>
      </c>
      <c r="G183" s="72">
        <f>[5]!S_VAL_MV(B183,$D$5)/100000000</f>
        <v>133.12103805000001</v>
      </c>
      <c r="H183" s="76">
        <f>[5]!s_pq_pctchange(B183,$F$5,$G$5)</f>
        <v>-6.1231884057971087</v>
      </c>
    </row>
    <row r="184" spans="1:8">
      <c r="A184" s="172"/>
      <c r="B184" s="109" t="s">
        <v>321</v>
      </c>
      <c r="C184" s="71" t="str">
        <f>[5]!S_INFO_NAME(B184)</f>
        <v>三诺生物</v>
      </c>
      <c r="D184" s="76">
        <f>[5]!s_pq_pctchange(B184,$B$5,$D$5)</f>
        <v>2.2272842318400432</v>
      </c>
      <c r="E184" s="72">
        <f>[5]!S_VAL_PE_TTM(B184,$D$5)</f>
        <v>45.680644989013672</v>
      </c>
      <c r="F184" s="72">
        <f ca="1">[5]!S_VAL_PB(B184,$E$5,1)</f>
        <v>8.6246204376220703</v>
      </c>
      <c r="G184" s="72">
        <f>[5]!S_VAL_MV(B184,$D$5)/100000000</f>
        <v>80.563509600000003</v>
      </c>
      <c r="H184" s="76">
        <f>[5]!s_pq_pctchange(B184,$F$5,$G$5)</f>
        <v>9.3362972372181829</v>
      </c>
    </row>
    <row r="185" spans="1:8">
      <c r="A185" s="172"/>
      <c r="B185" s="109" t="s">
        <v>322</v>
      </c>
      <c r="C185" s="71" t="str">
        <f>[5]!S_INFO_NAME(B185)</f>
        <v>戴维医疗</v>
      </c>
      <c r="D185" s="76">
        <f>[5]!s_pq_pctchange(B185,$B$5,$D$5)</f>
        <v>-0.92243186582809944</v>
      </c>
      <c r="E185" s="72">
        <f>[5]!S_VAL_PE_TTM(B185,$D$5)</f>
        <v>68.705413818359375</v>
      </c>
      <c r="F185" s="72">
        <f ca="1">[5]!S_VAL_PB(B185,$E$5,1)</f>
        <v>5.9679012298583984</v>
      </c>
      <c r="G185" s="72">
        <f>[5]!S_VAL_MV(B185,$D$5)/100000000</f>
        <v>37.808</v>
      </c>
      <c r="H185" s="76">
        <f>[5]!s_pq_pctchange(B185,$F$5,$G$5)</f>
        <v>-19.472315124489036</v>
      </c>
    </row>
    <row r="186" spans="1:8">
      <c r="A186" s="172"/>
      <c r="B186" s="109" t="s">
        <v>323</v>
      </c>
      <c r="C186" s="71" t="str">
        <f>[5]!S_INFO_NAME(B186)</f>
        <v>凯利泰</v>
      </c>
      <c r="D186" s="76">
        <f>[5]!s_pq_pctchange(B186,$B$5,$D$5)</f>
        <v>0</v>
      </c>
      <c r="E186" s="72">
        <f>[5]!S_VAL_PE_TTM(B186,$D$5)</f>
        <v>74.042388916015625</v>
      </c>
      <c r="F186" s="72">
        <f ca="1">[5]!S_VAL_PB(B186,$E$5,1)</f>
        <v>9.4309654235839844</v>
      </c>
      <c r="G186" s="72">
        <f>[5]!S_VAL_MV(B186,$D$5)/100000000</f>
        <v>48.000749999999996</v>
      </c>
      <c r="H186" s="76">
        <f>[5]!s_pq_pctchange(B186,$F$5,$G$5)</f>
        <v>-1.89657967255632</v>
      </c>
    </row>
    <row r="187" spans="1:8">
      <c r="A187" s="172"/>
      <c r="B187" s="109" t="s">
        <v>324</v>
      </c>
      <c r="C187" s="71" t="str">
        <f>[5]!S_INFO_NAME(B187)</f>
        <v>华润万东</v>
      </c>
      <c r="D187" s="76">
        <f>[5]!s_pq_pctchange(B187,$B$5,$D$5)</f>
        <v>0</v>
      </c>
      <c r="E187" s="72">
        <f>[5]!S_VAL_PE_TTM(B187,$D$5)</f>
        <v>77.34088134765625</v>
      </c>
      <c r="F187" s="72">
        <f ca="1">[5]!S_VAL_PB(B187,$E$5,1)</f>
        <v>4.3416314125061035</v>
      </c>
      <c r="G187" s="72">
        <f>[5]!S_VAL_MV(B187,$D$5)/100000000</f>
        <v>28.896075</v>
      </c>
      <c r="H187" s="76">
        <f>[5]!s_pq_pctchange(B187,$F$5,$G$5)</f>
        <v>-9.6204766107678701</v>
      </c>
    </row>
    <row r="188" spans="1:8">
      <c r="A188" s="172"/>
      <c r="B188" s="109" t="s">
        <v>325</v>
      </c>
      <c r="C188" s="71" t="str">
        <f>[5]!S_INFO_NAME(B188)</f>
        <v>山东药玻</v>
      </c>
      <c r="D188" s="76">
        <f>[5]!s_pq_pctchange(B188,$B$5,$D$5)</f>
        <v>-1.2326656394452962</v>
      </c>
      <c r="E188" s="72">
        <f>[5]!S_VAL_PE_TTM(B188,$D$5)</f>
        <v>26.942001342773438</v>
      </c>
      <c r="F188" s="72">
        <f ca="1">[5]!S_VAL_PB(B188,$E$5,1)</f>
        <v>1.6596721410751343</v>
      </c>
      <c r="G188" s="72">
        <f>[5]!S_VAL_MV(B188,$D$5)/100000000</f>
        <v>32.996130230200002</v>
      </c>
      <c r="H188" s="76">
        <f>[5]!s_pq_pctchange(B188,$F$5,$G$5)</f>
        <v>-0.59642147117296984</v>
      </c>
    </row>
    <row r="189" spans="1:8">
      <c r="A189" s="173"/>
      <c r="B189" s="109" t="s">
        <v>326</v>
      </c>
      <c r="C189" s="71" t="str">
        <f>[5]!S_INFO_NAME(B189)</f>
        <v>新华医疗</v>
      </c>
      <c r="D189" s="76">
        <f>[5]!s_pq_pctchange(B189,$B$5,$D$5)</f>
        <v>-4.5287291253891855</v>
      </c>
      <c r="E189" s="72">
        <f>[5]!S_VAL_PE_TTM(B189,$D$5)</f>
        <v>47.919666290283203</v>
      </c>
      <c r="F189" s="72">
        <f ca="1">[5]!S_VAL_PB(B189,$E$5,1)</f>
        <v>5.7134804725646973</v>
      </c>
      <c r="G189" s="72">
        <f>[5]!S_VAL_MV(B189,$D$5)/100000000</f>
        <v>134.09281492439996</v>
      </c>
      <c r="H189" s="76">
        <f>[5]!s_pq_pctchange(B189,$F$5,$G$5)</f>
        <v>13.324687955908576</v>
      </c>
    </row>
    <row r="190" spans="1:8">
      <c r="A190" s="171" t="s">
        <v>334</v>
      </c>
      <c r="B190" s="109" t="s">
        <v>329</v>
      </c>
      <c r="C190" s="71" t="str">
        <f>[5]!S_INFO_NAME(B190)</f>
        <v>海虹控股</v>
      </c>
      <c r="D190" s="76">
        <f>[5]!s_pq_pctchange(B190,$B$5,$D$5)</f>
        <v>16.519020323084945</v>
      </c>
      <c r="E190" s="72">
        <f>[5]!S_VAL_PE_TTM(B190,$D$5)</f>
        <v>1338.6824951171875</v>
      </c>
      <c r="F190" s="72">
        <f ca="1">[5]!S_VAL_PB(B190,$E$5,1)</f>
        <v>16.018957138061523</v>
      </c>
      <c r="G190" s="72">
        <f>[5]!S_VAL_MV(B190,$D$5)/100000000</f>
        <v>200.97664481439998</v>
      </c>
      <c r="H190" s="76">
        <f>[5]!s_pq_pctchange(B190,$F$5,$G$5)</f>
        <v>-11.814345991561181</v>
      </c>
    </row>
    <row r="191" spans="1:8">
      <c r="A191" s="172"/>
      <c r="B191" s="109" t="s">
        <v>328</v>
      </c>
      <c r="C191" s="71" t="str">
        <f>[5]!S_INFO_NAME(B191)</f>
        <v>爱尔眼科</v>
      </c>
      <c r="D191" s="76">
        <f>[5]!s_pq_pctchange(B191,$B$5,$D$5)</f>
        <v>3.7893141341394099E-2</v>
      </c>
      <c r="E191" s="72">
        <f>[5]!S_VAL_PE_TTM(B191,$D$5)</f>
        <v>64.946846008300781</v>
      </c>
      <c r="F191" s="72">
        <f ca="1">[5]!S_VAL_PB(B191,$E$5,1)</f>
        <v>10.492071151733398</v>
      </c>
      <c r="G191" s="72">
        <f>[5]!S_VAL_MV(B191,$D$5)/100000000</f>
        <v>172.51347194399997</v>
      </c>
      <c r="H191" s="76">
        <f>[5]!s_pq_pctchange(B191,$F$5,$G$5)</f>
        <v>-3.2248062015503787</v>
      </c>
    </row>
    <row r="192" spans="1:8">
      <c r="A192" s="172"/>
      <c r="B192" s="109" t="s">
        <v>330</v>
      </c>
      <c r="C192" s="71" t="str">
        <f>[5]!S_INFO_NAME(B192)</f>
        <v>泰格医药</v>
      </c>
      <c r="D192" s="76">
        <f>[5]!s_pq_pctchange(B192,$B$5,$D$5)</f>
        <v>-0.9579728059332604</v>
      </c>
      <c r="E192" s="72">
        <f>[5]!S_VAL_PE_TTM(B192,$D$5)</f>
        <v>67.104110717773438</v>
      </c>
      <c r="F192" s="72">
        <f ca="1">[5]!S_VAL_PB(B192,$E$5,1)</f>
        <v>9.2878885269165039</v>
      </c>
      <c r="G192" s="72">
        <f>[5]!S_VAL_MV(B192,$D$5)/100000000</f>
        <v>68.458799999999997</v>
      </c>
      <c r="H192" s="76">
        <f>[5]!s_pq_pctchange(B192,$F$5,$G$5)</f>
        <v>-4.1446872645063859</v>
      </c>
    </row>
    <row r="193" spans="1:8">
      <c r="A193" s="172"/>
      <c r="B193" s="109" t="s">
        <v>331</v>
      </c>
      <c r="C193" s="71" t="str">
        <f>[5]!S_INFO_NAME(B193)</f>
        <v>通策医疗</v>
      </c>
      <c r="D193" s="76">
        <f>[5]!s_pq_pctchange(B193,$B$5,$D$5)</f>
        <v>-5.4653790836244109</v>
      </c>
      <c r="E193" s="72">
        <f>[5]!S_VAL_PE_TTM(B193,$D$5)</f>
        <v>71.775772094726563</v>
      </c>
      <c r="F193" s="72">
        <f ca="1">[5]!S_VAL_PB(B193,$E$5,1)</f>
        <v>14.463296890258789</v>
      </c>
      <c r="G193" s="72">
        <f>[5]!S_VAL_MV(B193,$D$5)/100000000</f>
        <v>73.763232000000002</v>
      </c>
      <c r="H193" s="76">
        <f>[5]!s_pq_pctchange(B193,$F$5,$G$5)</f>
        <v>-6.8915382378598515</v>
      </c>
    </row>
    <row r="194" spans="1:8">
      <c r="A194" s="131"/>
      <c r="B194" s="109"/>
      <c r="C194" s="71"/>
      <c r="D194" s="76"/>
      <c r="E194" s="72"/>
      <c r="F194" s="72"/>
      <c r="G194" s="72"/>
      <c r="H194" s="76"/>
    </row>
    <row r="195" spans="1:8">
      <c r="A195" s="50" t="s">
        <v>362</v>
      </c>
      <c r="B195" s="50" t="s">
        <v>365</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541" activePane="bottomRight" state="frozen"/>
      <selection pane="topRight" activeCell="I1" sqref="I1"/>
      <selection pane="bottomLeft" activeCell="A5" sqref="A5"/>
      <selection pane="bottomRight" activeCell="Q594" sqref="Q594:Q601"/>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515</v>
      </c>
      <c r="I3" s="46" t="s">
        <v>545</v>
      </c>
      <c r="J3" s="46" t="s">
        <v>515</v>
      </c>
      <c r="K3" s="46" t="s">
        <v>536</v>
      </c>
      <c r="L3" s="46" t="s">
        <v>515</v>
      </c>
      <c r="M3" s="46" t="s">
        <v>533</v>
      </c>
      <c r="N3" s="46" t="s">
        <v>515</v>
      </c>
      <c r="O3" s="46" t="s">
        <v>543</v>
      </c>
      <c r="P3" s="46" t="s">
        <v>515</v>
      </c>
      <c r="Q3" s="46" t="s">
        <v>538</v>
      </c>
    </row>
    <row r="4" spans="1:17">
      <c r="H4" s="40" t="s">
        <v>517</v>
      </c>
      <c r="I4" s="40" t="s">
        <v>518</v>
      </c>
      <c r="J4" s="40" t="s">
        <v>517</v>
      </c>
      <c r="K4" s="40" t="s">
        <v>518</v>
      </c>
      <c r="L4" s="40" t="s">
        <v>517</v>
      </c>
      <c r="M4" s="40" t="s">
        <v>518</v>
      </c>
      <c r="N4" s="40" t="s">
        <v>517</v>
      </c>
      <c r="O4" s="40" t="s">
        <v>518</v>
      </c>
      <c r="P4" s="40" t="s">
        <v>517</v>
      </c>
      <c r="Q4" s="40" t="s">
        <v>518</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111">
        <v>41869</v>
      </c>
      <c r="I602" s="112">
        <v>158</v>
      </c>
      <c r="J602" s="134">
        <v>41869</v>
      </c>
      <c r="K602" s="112">
        <v>70</v>
      </c>
      <c r="L602" s="111">
        <v>41869</v>
      </c>
      <c r="M602" s="112">
        <v>140</v>
      </c>
      <c r="N602" s="111">
        <v>41869</v>
      </c>
      <c r="O602" s="112">
        <v>100</v>
      </c>
      <c r="P602" s="111">
        <v>41869</v>
      </c>
      <c r="Q602" s="112">
        <v>28</v>
      </c>
    </row>
    <row r="603" spans="8:17">
      <c r="H603" s="111">
        <v>41870</v>
      </c>
      <c r="I603" s="112">
        <v>158</v>
      </c>
      <c r="J603" s="134">
        <v>41870</v>
      </c>
      <c r="K603" s="112">
        <v>70</v>
      </c>
      <c r="L603" s="111">
        <v>41870</v>
      </c>
      <c r="M603" s="112">
        <v>140</v>
      </c>
      <c r="N603" s="111">
        <v>41870</v>
      </c>
      <c r="O603" s="112">
        <v>100</v>
      </c>
      <c r="P603" s="111">
        <v>41870</v>
      </c>
      <c r="Q603" s="112">
        <v>28</v>
      </c>
    </row>
    <row r="604" spans="8:17">
      <c r="H604" s="111">
        <v>41871</v>
      </c>
      <c r="I604" s="112">
        <v>158</v>
      </c>
      <c r="J604" s="134">
        <v>41871</v>
      </c>
      <c r="K604" s="112">
        <v>70</v>
      </c>
      <c r="L604" s="111">
        <v>41871</v>
      </c>
      <c r="M604" s="112">
        <v>140</v>
      </c>
      <c r="N604" s="111">
        <v>41871</v>
      </c>
      <c r="O604" s="112">
        <v>100</v>
      </c>
      <c r="P604" s="111">
        <v>41871</v>
      </c>
      <c r="Q604" s="112">
        <v>28</v>
      </c>
    </row>
    <row r="605" spans="8:17">
      <c r="H605" s="111">
        <v>41872</v>
      </c>
      <c r="I605" s="112">
        <v>158</v>
      </c>
      <c r="J605" s="134">
        <v>41872</v>
      </c>
      <c r="K605" s="112">
        <v>68</v>
      </c>
      <c r="L605" s="111">
        <v>41872</v>
      </c>
      <c r="M605" s="112">
        <v>140</v>
      </c>
      <c r="N605" s="111">
        <v>41872</v>
      </c>
      <c r="O605" s="112">
        <v>95</v>
      </c>
      <c r="P605" s="111">
        <v>41872</v>
      </c>
      <c r="Q605" s="112">
        <v>28</v>
      </c>
    </row>
    <row r="606" spans="8:17">
      <c r="H606" s="111">
        <v>41873</v>
      </c>
      <c r="I606" s="112">
        <v>158</v>
      </c>
      <c r="J606" s="134">
        <v>41873</v>
      </c>
      <c r="K606" s="112">
        <v>68</v>
      </c>
      <c r="L606" s="111">
        <v>41873</v>
      </c>
      <c r="M606" s="112">
        <v>140</v>
      </c>
      <c r="N606" s="111">
        <v>41873</v>
      </c>
      <c r="O606" s="112">
        <v>95</v>
      </c>
      <c r="P606" s="111">
        <v>41873</v>
      </c>
      <c r="Q606" s="112">
        <v>28</v>
      </c>
    </row>
    <row r="607" spans="8:17">
      <c r="H607" s="111">
        <v>41876</v>
      </c>
      <c r="I607" s="112">
        <v>158</v>
      </c>
      <c r="J607" s="134">
        <v>41876</v>
      </c>
      <c r="K607" s="112">
        <v>68</v>
      </c>
      <c r="L607" s="111">
        <v>41876</v>
      </c>
      <c r="M607" s="112">
        <v>140</v>
      </c>
      <c r="N607" s="111">
        <v>41876</v>
      </c>
      <c r="O607" s="112">
        <v>95</v>
      </c>
      <c r="P607" s="111">
        <v>41876</v>
      </c>
      <c r="Q607" s="112">
        <v>28</v>
      </c>
    </row>
    <row r="608" spans="8:17">
      <c r="H608" s="111">
        <v>41877</v>
      </c>
      <c r="I608" s="112">
        <v>158</v>
      </c>
      <c r="J608" s="134">
        <v>41877</v>
      </c>
      <c r="K608" s="112">
        <v>68</v>
      </c>
      <c r="L608" s="111">
        <v>41877</v>
      </c>
      <c r="M608" s="112">
        <v>155</v>
      </c>
      <c r="N608" s="111">
        <v>41877</v>
      </c>
      <c r="O608" s="112">
        <v>95</v>
      </c>
      <c r="P608" s="111">
        <v>41877</v>
      </c>
      <c r="Q608" s="112">
        <v>28</v>
      </c>
    </row>
    <row r="609" spans="8:17">
      <c r="H609" s="111">
        <v>41878</v>
      </c>
      <c r="I609" s="112">
        <v>158</v>
      </c>
      <c r="J609" s="134">
        <v>41878</v>
      </c>
      <c r="K609" s="112">
        <v>68</v>
      </c>
      <c r="L609" s="111">
        <v>41878</v>
      </c>
      <c r="M609" s="112">
        <v>155</v>
      </c>
      <c r="N609" s="111">
        <v>41878</v>
      </c>
      <c r="O609" s="112">
        <v>95</v>
      </c>
      <c r="P609" s="111">
        <v>41878</v>
      </c>
      <c r="Q609" s="112">
        <v>28</v>
      </c>
    </row>
    <row r="610" spans="8:17">
      <c r="H610" s="111">
        <v>41879</v>
      </c>
      <c r="I610" s="112">
        <v>158</v>
      </c>
      <c r="J610" s="134">
        <v>41879</v>
      </c>
      <c r="K610" s="112">
        <v>68</v>
      </c>
      <c r="L610" s="111">
        <v>41879</v>
      </c>
      <c r="M610" s="112">
        <v>155</v>
      </c>
      <c r="N610" s="111">
        <v>41879</v>
      </c>
      <c r="O610" s="112">
        <v>95</v>
      </c>
      <c r="P610" s="111">
        <v>41879</v>
      </c>
      <c r="Q610" s="112">
        <v>28</v>
      </c>
    </row>
    <row r="611" spans="8:17">
      <c r="H611" s="111">
        <v>41880</v>
      </c>
      <c r="I611" s="112">
        <v>158</v>
      </c>
      <c r="J611" s="134">
        <v>41880</v>
      </c>
      <c r="K611" s="112">
        <v>68</v>
      </c>
      <c r="L611" s="111">
        <v>41880</v>
      </c>
      <c r="M611" s="112">
        <v>155</v>
      </c>
      <c r="N611" s="111">
        <v>41880</v>
      </c>
      <c r="O611" s="112">
        <v>95</v>
      </c>
      <c r="P611" s="111">
        <v>41880</v>
      </c>
      <c r="Q611" s="112">
        <v>28</v>
      </c>
    </row>
    <row r="612" spans="8:17">
      <c r="H612" s="111">
        <v>41883</v>
      </c>
      <c r="I612" s="112">
        <v>158</v>
      </c>
      <c r="J612" s="134">
        <v>41883</v>
      </c>
      <c r="K612" s="112">
        <v>68</v>
      </c>
      <c r="L612" s="111">
        <v>41883</v>
      </c>
      <c r="M612" s="112">
        <v>155</v>
      </c>
      <c r="N612" s="111">
        <v>41883</v>
      </c>
      <c r="O612" s="112">
        <v>95</v>
      </c>
      <c r="P612" s="111">
        <v>41883</v>
      </c>
      <c r="Q612" s="112">
        <v>28</v>
      </c>
    </row>
    <row r="613" spans="8:17">
      <c r="H613" s="111"/>
      <c r="I613" s="112"/>
      <c r="J613" s="112"/>
    </row>
    <row r="614" spans="8:17">
      <c r="H614" s="111"/>
      <c r="I614" s="112"/>
      <c r="J614" s="112"/>
    </row>
    <row r="615" spans="8:17">
      <c r="H615" s="111"/>
      <c r="I615" s="112"/>
      <c r="J615" s="112"/>
    </row>
    <row r="616" spans="8:17">
      <c r="H616" s="111"/>
      <c r="I616" s="112"/>
      <c r="J616" s="112"/>
    </row>
    <row r="617" spans="8:17">
      <c r="H617" s="111"/>
      <c r="I617" s="112"/>
      <c r="J617" s="112"/>
    </row>
    <row r="618" spans="8:17">
      <c r="H618" s="111"/>
      <c r="I618" s="112"/>
      <c r="J618" s="112"/>
    </row>
    <row r="619" spans="8:17">
      <c r="H619" s="111"/>
      <c r="I619" s="112"/>
      <c r="J619" s="112"/>
    </row>
    <row r="620" spans="8:17">
      <c r="H620" s="111"/>
      <c r="I620" s="112"/>
      <c r="J620" s="112"/>
    </row>
    <row r="621" spans="8:17">
      <c r="H621" s="111"/>
      <c r="I621" s="112"/>
      <c r="J621" s="112"/>
    </row>
    <row r="622" spans="8:17">
      <c r="H622" s="111"/>
      <c r="I622" s="112"/>
      <c r="J622" s="112"/>
    </row>
    <row r="623" spans="8:17">
      <c r="H623" s="111"/>
      <c r="I623" s="112"/>
      <c r="J623" s="112"/>
    </row>
    <row r="624" spans="8:17">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89" priority="37" stopIfTrue="1">
      <formula>AND(H4&gt;0,H5&gt;0)</formula>
    </cfRule>
    <cfRule type="expression" dxfId="88" priority="38" stopIfTrue="1">
      <formula>AND(H4&gt;0,H5="")</formula>
    </cfRule>
  </conditionalFormatting>
  <conditionalFormatting sqref="I4">
    <cfRule type="expression" dxfId="87" priority="41" stopIfTrue="1">
      <formula>AND(I4&gt;0,#REF!&gt;0)</formula>
    </cfRule>
    <cfRule type="expression" dxfId="86" priority="42" stopIfTrue="1">
      <formula>AND(I4&gt;0,#REF!="")</formula>
    </cfRule>
  </conditionalFormatting>
  <conditionalFormatting sqref="H110:H491">
    <cfRule type="expression" dxfId="85" priority="33" stopIfTrue="1">
      <formula>AND(H110&gt;0,H111&gt;0)</formula>
    </cfRule>
    <cfRule type="expression" dxfId="84" priority="34" stopIfTrue="1">
      <formula>AND(H110&gt;0,H111="")</formula>
    </cfRule>
  </conditionalFormatting>
  <conditionalFormatting sqref="N4:Q4">
    <cfRule type="expression" dxfId="83" priority="31" stopIfTrue="1">
      <formula>AND(N4&gt;0,N5&gt;0)</formula>
    </cfRule>
    <cfRule type="expression" dxfId="82" priority="32" stopIfTrue="1">
      <formula>AND(N4&gt;0,N5="")</formula>
    </cfRule>
  </conditionalFormatting>
  <conditionalFormatting sqref="J5:J491">
    <cfRule type="expression" dxfId="81" priority="29" stopIfTrue="1">
      <formula>AND(J5&gt;0,J6&gt;0)</formula>
    </cfRule>
    <cfRule type="expression" dxfId="80" priority="30" stopIfTrue="1">
      <formula>AND(J5&gt;0,J6="")</formula>
    </cfRule>
  </conditionalFormatting>
  <conditionalFormatting sqref="L5:L491">
    <cfRule type="expression" dxfId="79" priority="27" stopIfTrue="1">
      <formula>AND(L5&gt;0,L6&gt;0)</formula>
    </cfRule>
    <cfRule type="expression" dxfId="78" priority="28" stopIfTrue="1">
      <formula>AND(L5&gt;0,L6="")</formula>
    </cfRule>
  </conditionalFormatting>
  <conditionalFormatting sqref="N5:N491">
    <cfRule type="expression" dxfId="77" priority="25" stopIfTrue="1">
      <formula>AND(N5&gt;0,N6&gt;0)</formula>
    </cfRule>
    <cfRule type="expression" dxfId="76" priority="26" stopIfTrue="1">
      <formula>AND(N5&gt;0,N6="")</formula>
    </cfRule>
  </conditionalFormatting>
  <conditionalFormatting sqref="H492:H518">
    <cfRule type="expression" dxfId="75" priority="23" stopIfTrue="1">
      <formula>AND(H492&gt;0,H493&gt;0)</formula>
    </cfRule>
    <cfRule type="expression" dxfId="74" priority="24" stopIfTrue="1">
      <formula>AND(H492&gt;0,H493="")</formula>
    </cfRule>
  </conditionalFormatting>
  <conditionalFormatting sqref="J492:J518">
    <cfRule type="expression" dxfId="73" priority="21" stopIfTrue="1">
      <formula>AND(J492&gt;0,J493&gt;0)</formula>
    </cfRule>
    <cfRule type="expression" dxfId="72" priority="22" stopIfTrue="1">
      <formula>AND(J492&gt;0,J493="")</formula>
    </cfRule>
  </conditionalFormatting>
  <conditionalFormatting sqref="P5:P518">
    <cfRule type="expression" dxfId="71" priority="19" stopIfTrue="1">
      <formula>AND(P5&gt;0,P6&gt;0)</formula>
    </cfRule>
    <cfRule type="expression" dxfId="70" priority="20" stopIfTrue="1">
      <formula>AND(P5&gt;0,P6="")</formula>
    </cfRule>
  </conditionalFormatting>
  <conditionalFormatting sqref="N492:N518">
    <cfRule type="expression" dxfId="69" priority="17" stopIfTrue="1">
      <formula>AND(N492&gt;0,N493&gt;0)</formula>
    </cfRule>
    <cfRule type="expression" dxfId="68" priority="18" stopIfTrue="1">
      <formula>AND(N492&gt;0,N493="")</formula>
    </cfRule>
  </conditionalFormatting>
  <conditionalFormatting sqref="H519:H528">
    <cfRule type="expression" dxfId="67" priority="15" stopIfTrue="1">
      <formula>AND(H519&gt;0,H520&gt;0)</formula>
    </cfRule>
    <cfRule type="expression" dxfId="66" priority="16" stopIfTrue="1">
      <formula>AND(H519&gt;0,H520="")</formula>
    </cfRule>
  </conditionalFormatting>
  <conditionalFormatting sqref="J519:J528">
    <cfRule type="expression" dxfId="65" priority="13" stopIfTrue="1">
      <formula>AND(J519&gt;0,J520&gt;0)</formula>
    </cfRule>
    <cfRule type="expression" dxfId="64" priority="14" stopIfTrue="1">
      <formula>AND(J519&gt;0,J520="")</formula>
    </cfRule>
  </conditionalFormatting>
  <conditionalFormatting sqref="H529:H535">
    <cfRule type="expression" dxfId="63" priority="11" stopIfTrue="1">
      <formula>AND(H529&gt;0,H530&gt;0)</formula>
    </cfRule>
    <cfRule type="expression" dxfId="62" priority="12" stopIfTrue="1">
      <formula>AND(H529&gt;0,H530="")</formula>
    </cfRule>
  </conditionalFormatting>
  <conditionalFormatting sqref="H536:H540">
    <cfRule type="expression" dxfId="61" priority="9" stopIfTrue="1">
      <formula>AND(H536&gt;0,H537&gt;0)</formula>
    </cfRule>
    <cfRule type="expression" dxfId="60" priority="10" stopIfTrue="1">
      <formula>AND(H536&gt;0,H537="")</formula>
    </cfRule>
  </conditionalFormatting>
  <conditionalFormatting sqref="H541:H553">
    <cfRule type="expression" dxfId="59" priority="7" stopIfTrue="1">
      <formula>AND(H541&gt;0,H542&gt;0)</formula>
    </cfRule>
    <cfRule type="expression" dxfId="58" priority="8" stopIfTrue="1">
      <formula>AND(H541&gt;0,H542="")</formula>
    </cfRule>
  </conditionalFormatting>
  <conditionalFormatting sqref="H554:H589">
    <cfRule type="expression" dxfId="57" priority="5" stopIfTrue="1">
      <formula>AND(H554&gt;0,H555&gt;0)</formula>
    </cfRule>
    <cfRule type="expression" dxfId="56" priority="6" stopIfTrue="1">
      <formula>AND(H554&gt;0,H555="")</formula>
    </cfRule>
  </conditionalFormatting>
  <conditionalFormatting sqref="H590:H593">
    <cfRule type="expression" dxfId="55" priority="3" stopIfTrue="1">
      <formula>AND(H590&gt;0,H591&gt;0)</formula>
    </cfRule>
    <cfRule type="expression" dxfId="54" priority="4" stopIfTrue="1">
      <formula>AND(H590&gt;0,H591="")</formula>
    </cfRule>
  </conditionalFormatting>
  <conditionalFormatting sqref="H594:H601">
    <cfRule type="expression" dxfId="53" priority="1" stopIfTrue="1">
      <formula>AND(H594&gt;0,H595&gt;0)</formula>
    </cfRule>
    <cfRule type="expression" dxfId="52" priority="2" stopIfTrue="1">
      <formula>AND(H594&gt;0,H595="")</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6" activePane="bottomRight" state="frozen"/>
      <selection pane="topRight" activeCell="I1" sqref="I1"/>
      <selection pane="bottomLeft" activeCell="A5" sqref="A5"/>
      <selection pane="bottomRight" activeCell="H67" sqref="H67"/>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515</v>
      </c>
      <c r="I3" s="45" t="s">
        <v>539</v>
      </c>
      <c r="J3" s="45" t="s">
        <v>515</v>
      </c>
      <c r="K3" s="45" t="s">
        <v>537</v>
      </c>
      <c r="L3" s="45" t="s">
        <v>515</v>
      </c>
      <c r="M3" s="45" t="s">
        <v>544</v>
      </c>
      <c r="N3" s="45" t="s">
        <v>515</v>
      </c>
      <c r="O3" s="45" t="s">
        <v>531</v>
      </c>
      <c r="P3" s="45" t="s">
        <v>515</v>
      </c>
      <c r="Q3" s="45" t="s">
        <v>534</v>
      </c>
      <c r="R3" s="45" t="s">
        <v>515</v>
      </c>
      <c r="S3" s="45" t="s">
        <v>532</v>
      </c>
      <c r="T3" s="45" t="s">
        <v>515</v>
      </c>
      <c r="U3" s="45" t="s">
        <v>540</v>
      </c>
      <c r="V3" s="84"/>
    </row>
    <row r="4" spans="1:22">
      <c r="H4" s="57" t="s">
        <v>517</v>
      </c>
      <c r="I4" s="40" t="s">
        <v>518</v>
      </c>
      <c r="J4" s="40" t="s">
        <v>517</v>
      </c>
      <c r="K4" s="40" t="s">
        <v>518</v>
      </c>
      <c r="L4" s="40" t="s">
        <v>517</v>
      </c>
      <c r="M4" s="40" t="s">
        <v>518</v>
      </c>
      <c r="N4" s="40" t="s">
        <v>517</v>
      </c>
      <c r="O4" s="40" t="s">
        <v>518</v>
      </c>
      <c r="P4" s="40" t="s">
        <v>513</v>
      </c>
      <c r="Q4" s="40" t="s">
        <v>514</v>
      </c>
      <c r="R4" s="40" t="s">
        <v>517</v>
      </c>
      <c r="S4" s="40" t="s">
        <v>518</v>
      </c>
      <c r="T4" s="40" t="s">
        <v>517</v>
      </c>
      <c r="U4" s="40" t="s">
        <v>518</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84"/>
      <c r="Q39" s="84">
        <v>297.27085299999999</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84"/>
      <c r="O51" s="84"/>
      <c r="P51" s="84"/>
      <c r="Q51" s="84">
        <v>275.37318699999997</v>
      </c>
      <c r="R51" s="115">
        <v>41608</v>
      </c>
      <c r="S51" s="84">
        <v>3000</v>
      </c>
      <c r="T51" s="84"/>
      <c r="U51" s="84"/>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41455</v>
      </c>
      <c r="M55" s="84">
        <v>107.963138</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84"/>
      <c r="S60" s="84"/>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156">
        <v>41851</v>
      </c>
      <c r="K66" s="158">
        <v>1310</v>
      </c>
      <c r="L66" s="57"/>
      <c r="M66" s="84"/>
      <c r="N66" s="84"/>
      <c r="O66" s="84"/>
      <c r="P66" s="84"/>
      <c r="Q66" s="84"/>
      <c r="R66" s="84"/>
      <c r="S66" s="84"/>
      <c r="T66" s="84"/>
      <c r="U66" s="84"/>
      <c r="V66" s="84"/>
    </row>
    <row r="67" spans="8:22">
      <c r="H67" s="57">
        <v>41820</v>
      </c>
      <c r="I67" s="84">
        <v>810</v>
      </c>
      <c r="K67" s="57"/>
      <c r="L67" s="57"/>
      <c r="M67" s="84"/>
      <c r="N67" s="84"/>
      <c r="O67" s="84"/>
      <c r="P67" s="84"/>
      <c r="Q67" s="84"/>
      <c r="R67" s="84"/>
      <c r="S67" s="84"/>
      <c r="T67" s="84"/>
      <c r="U67" s="84"/>
      <c r="V67" s="84"/>
    </row>
    <row r="68" spans="8:22">
      <c r="H68" s="156">
        <v>41851</v>
      </c>
      <c r="I68" s="157">
        <v>810</v>
      </c>
      <c r="K68" s="57"/>
      <c r="L68" s="57"/>
      <c r="M68" s="84"/>
      <c r="N68" s="84"/>
      <c r="O68" s="84"/>
      <c r="P68" s="84"/>
      <c r="Q68" s="84"/>
      <c r="R68" s="84"/>
      <c r="S68" s="84"/>
      <c r="T68" s="84"/>
      <c r="U68" s="84"/>
      <c r="V68" s="84"/>
    </row>
    <row r="69" spans="8:22">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6:K92">
    <cfRule type="expression" dxfId="51" priority="45" stopIfTrue="1">
      <formula>AND(K4&gt;0,K5&gt;0)</formula>
    </cfRule>
    <cfRule type="expression" dxfId="50" priority="46" stopIfTrue="1">
      <formula>AND(K4&gt;0,K5="")</formula>
    </cfRule>
  </conditionalFormatting>
  <conditionalFormatting sqref="H4:J4">
    <cfRule type="expression" dxfId="49" priority="19" stopIfTrue="1">
      <formula>AND(H4&gt;0,H5&gt;0)</formula>
    </cfRule>
    <cfRule type="expression" dxfId="48" priority="20" stopIfTrue="1">
      <formula>AND(H4&gt;0,H5="")</formula>
    </cfRule>
  </conditionalFormatting>
  <conditionalFormatting sqref="H4:H62">
    <cfRule type="expression" dxfId="47" priority="17" stopIfTrue="1">
      <formula>AND(H4&gt;0,H5&gt;0)</formula>
    </cfRule>
    <cfRule type="expression" dxfId="46" priority="18" stopIfTrue="1">
      <formula>AND(H4&gt;0,H5="")</formula>
    </cfRule>
  </conditionalFormatting>
  <conditionalFormatting sqref="J5:J62">
    <cfRule type="expression" dxfId="45" priority="15" stopIfTrue="1">
      <formula>AND(J5&gt;0,J6&gt;0)</formula>
    </cfRule>
    <cfRule type="expression" dxfId="44" priority="16" stopIfTrue="1">
      <formula>AND(J5&gt;0,J6="")</formula>
    </cfRule>
  </conditionalFormatting>
  <conditionalFormatting sqref="H63:H64">
    <cfRule type="expression" dxfId="43" priority="13" stopIfTrue="1">
      <formula>AND(H63&gt;0,H64&gt;0)</formula>
    </cfRule>
    <cfRule type="expression" dxfId="42" priority="14" stopIfTrue="1">
      <formula>AND(H63&gt;0,H64="")</formula>
    </cfRule>
  </conditionalFormatting>
  <conditionalFormatting sqref="H65">
    <cfRule type="expression" dxfId="41" priority="11" stopIfTrue="1">
      <formula>AND(H65&gt;0,H66&gt;0)</formula>
    </cfRule>
    <cfRule type="expression" dxfId="40" priority="12" stopIfTrue="1">
      <formula>AND(H65&gt;0,H66="")</formula>
    </cfRule>
  </conditionalFormatting>
  <conditionalFormatting sqref="J63">
    <cfRule type="expression" dxfId="39" priority="9" stopIfTrue="1">
      <formula>AND(J63&gt;0,J64&gt;0)</formula>
    </cfRule>
    <cfRule type="expression" dxfId="38" priority="10" stopIfTrue="1">
      <formula>AND(J63&gt;0,J64="")</formula>
    </cfRule>
  </conditionalFormatting>
  <conditionalFormatting sqref="J64">
    <cfRule type="expression" dxfId="37" priority="7" stopIfTrue="1">
      <formula>AND(J64&gt;0,J65&gt;0)</formula>
    </cfRule>
    <cfRule type="expression" dxfId="36" priority="8" stopIfTrue="1">
      <formula>AND(J64&gt;0,J65="")</formula>
    </cfRule>
  </conditionalFormatting>
  <conditionalFormatting sqref="H66">
    <cfRule type="expression" dxfId="35" priority="5" stopIfTrue="1">
      <formula>AND(H66&gt;0,H67&gt;0)</formula>
    </cfRule>
    <cfRule type="expression" dxfId="34" priority="6" stopIfTrue="1">
      <formula>AND(H66&gt;0,H67="")</formula>
    </cfRule>
  </conditionalFormatting>
  <conditionalFormatting sqref="J65">
    <cfRule type="expression" dxfId="33" priority="3" stopIfTrue="1">
      <formula>AND(J65&gt;0,J66&gt;0)</formula>
    </cfRule>
    <cfRule type="expression" dxfId="32" priority="4" stopIfTrue="1">
      <formula>AND(J65&gt;0,J66="")</formula>
    </cfRule>
  </conditionalFormatting>
  <conditionalFormatting sqref="H67">
    <cfRule type="expression" dxfId="31" priority="1" stopIfTrue="1">
      <formula>AND(H67&gt;0,H68&gt;0)</formula>
    </cfRule>
    <cfRule type="expression" dxfId="30" priority="2" stopIfTrue="1">
      <formula>AND(H67&gt;0,H68="")</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515</v>
      </c>
      <c r="I2" s="45" t="s">
        <v>546</v>
      </c>
      <c r="J2" s="45" t="s">
        <v>515</v>
      </c>
      <c r="K2" s="45" t="s">
        <v>542</v>
      </c>
      <c r="L2" s="45" t="s">
        <v>515</v>
      </c>
      <c r="M2" s="45" t="s">
        <v>541</v>
      </c>
      <c r="N2" s="45" t="s">
        <v>515</v>
      </c>
      <c r="O2" s="45" t="s">
        <v>535</v>
      </c>
    </row>
    <row r="3" spans="1:16">
      <c r="H3" s="69" t="s">
        <v>517</v>
      </c>
      <c r="I3" s="69" t="s">
        <v>518</v>
      </c>
      <c r="J3" s="69" t="s">
        <v>517</v>
      </c>
      <c r="K3" s="69" t="s">
        <v>518</v>
      </c>
      <c r="L3" s="69" t="s">
        <v>517</v>
      </c>
      <c r="M3" s="69" t="s">
        <v>518</v>
      </c>
      <c r="N3" s="69" t="s">
        <v>517</v>
      </c>
      <c r="O3" s="69" t="s">
        <v>518</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81"/>
      <c r="O52" s="81"/>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c r="I59" s="81"/>
      <c r="J59" s="81"/>
      <c r="K59" s="81"/>
      <c r="L59" s="81"/>
      <c r="M59" s="81"/>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9"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515</v>
      </c>
      <c r="I2" s="147" t="s">
        <v>523</v>
      </c>
      <c r="J2" s="147" t="s">
        <v>501</v>
      </c>
      <c r="K2" s="147" t="s">
        <v>502</v>
      </c>
      <c r="L2" s="147" t="s">
        <v>515</v>
      </c>
      <c r="M2" s="147" t="s">
        <v>527</v>
      </c>
      <c r="N2" s="147" t="s">
        <v>515</v>
      </c>
      <c r="O2" s="147" t="s">
        <v>516</v>
      </c>
      <c r="P2" s="147" t="s">
        <v>501</v>
      </c>
      <c r="Q2" s="147" t="s">
        <v>505</v>
      </c>
      <c r="R2" s="147" t="s">
        <v>337</v>
      </c>
      <c r="S2" s="147" t="s">
        <v>512</v>
      </c>
      <c r="T2" s="147" t="s">
        <v>337</v>
      </c>
      <c r="U2" s="147" t="s">
        <v>381</v>
      </c>
      <c r="V2" s="147" t="s">
        <v>388</v>
      </c>
      <c r="W2" s="147" t="s">
        <v>498</v>
      </c>
      <c r="X2" s="147" t="s">
        <v>337</v>
      </c>
      <c r="Y2" s="147" t="s">
        <v>381</v>
      </c>
      <c r="Z2" s="147" t="s">
        <v>337</v>
      </c>
      <c r="AA2" s="147" t="s">
        <v>381</v>
      </c>
      <c r="AB2" s="147" t="s">
        <v>464</v>
      </c>
      <c r="AC2" s="147" t="s">
        <v>467</v>
      </c>
      <c r="AD2" s="147" t="s">
        <v>515</v>
      </c>
      <c r="AE2" s="147" t="s">
        <v>520</v>
      </c>
      <c r="AF2" s="147" t="s">
        <v>464</v>
      </c>
      <c r="AG2" s="147" t="s">
        <v>469</v>
      </c>
      <c r="AH2" s="147" t="s">
        <v>464</v>
      </c>
      <c r="AI2" s="147" t="s">
        <v>468</v>
      </c>
      <c r="AJ2" s="147" t="s">
        <v>515</v>
      </c>
      <c r="AK2" s="147" t="s">
        <v>521</v>
      </c>
      <c r="AL2" s="147" t="s">
        <v>388</v>
      </c>
      <c r="AM2" s="147" t="s">
        <v>389</v>
      </c>
      <c r="AN2" s="147" t="s">
        <v>515</v>
      </c>
      <c r="AO2" s="147" t="s">
        <v>526</v>
      </c>
      <c r="AP2" s="147" t="s">
        <v>515</v>
      </c>
      <c r="AQ2" s="147" t="s">
        <v>530</v>
      </c>
      <c r="AR2" s="147" t="s">
        <v>515</v>
      </c>
      <c r="AS2" s="147" t="s">
        <v>522</v>
      </c>
      <c r="AT2" s="147" t="s">
        <v>515</v>
      </c>
      <c r="AU2" s="147" t="s">
        <v>525</v>
      </c>
      <c r="AV2" s="147" t="s">
        <v>515</v>
      </c>
      <c r="AW2" s="147" t="s">
        <v>519</v>
      </c>
      <c r="AX2" s="147" t="s">
        <v>515</v>
      </c>
      <c r="AY2" s="147" t="s">
        <v>524</v>
      </c>
    </row>
    <row r="3" spans="1:51">
      <c r="H3" s="146" t="s">
        <v>517</v>
      </c>
      <c r="I3" s="146" t="s">
        <v>518</v>
      </c>
      <c r="J3" s="146" t="s">
        <v>503</v>
      </c>
      <c r="K3" s="146" t="s">
        <v>504</v>
      </c>
      <c r="L3" s="146" t="s">
        <v>528</v>
      </c>
      <c r="M3" s="146" t="s">
        <v>529</v>
      </c>
      <c r="N3" s="146" t="s">
        <v>517</v>
      </c>
      <c r="O3" s="146" t="s">
        <v>518</v>
      </c>
      <c r="P3" s="146" t="s">
        <v>503</v>
      </c>
      <c r="Q3" s="146" t="s">
        <v>504</v>
      </c>
      <c r="R3" s="146" t="s">
        <v>513</v>
      </c>
      <c r="S3" s="146" t="s">
        <v>514</v>
      </c>
      <c r="T3" s="146" t="s">
        <v>378</v>
      </c>
      <c r="U3" s="146" t="s">
        <v>379</v>
      </c>
      <c r="V3" s="146" t="s">
        <v>499</v>
      </c>
      <c r="W3" s="146" t="s">
        <v>500</v>
      </c>
      <c r="X3" s="146" t="s">
        <v>378</v>
      </c>
      <c r="Y3" s="146" t="s">
        <v>379</v>
      </c>
      <c r="Z3" s="146" t="s">
        <v>378</v>
      </c>
      <c r="AA3" s="146" t="s">
        <v>379</v>
      </c>
      <c r="AB3" s="146" t="s">
        <v>465</v>
      </c>
      <c r="AC3" s="146" t="s">
        <v>466</v>
      </c>
      <c r="AD3" s="146" t="s">
        <v>517</v>
      </c>
      <c r="AE3" s="146" t="s">
        <v>518</v>
      </c>
      <c r="AF3" s="146" t="s">
        <v>470</v>
      </c>
      <c r="AG3" s="146" t="s">
        <v>471</v>
      </c>
      <c r="AH3" s="146" t="s">
        <v>465</v>
      </c>
      <c r="AI3" s="146" t="s">
        <v>466</v>
      </c>
      <c r="AJ3" s="146" t="s">
        <v>517</v>
      </c>
      <c r="AK3" s="146" t="s">
        <v>518</v>
      </c>
      <c r="AL3" s="146" t="s">
        <v>390</v>
      </c>
      <c r="AM3" s="146" t="s">
        <v>391</v>
      </c>
      <c r="AN3" s="146" t="s">
        <v>517</v>
      </c>
      <c r="AO3" s="146" t="s">
        <v>518</v>
      </c>
      <c r="AP3" s="146" t="s">
        <v>517</v>
      </c>
      <c r="AQ3" s="146" t="s">
        <v>518</v>
      </c>
      <c r="AR3" s="146" t="s">
        <v>517</v>
      </c>
      <c r="AS3" s="146" t="s">
        <v>518</v>
      </c>
      <c r="AT3" s="146" t="s">
        <v>517</v>
      </c>
      <c r="AU3" s="146" t="s">
        <v>518</v>
      </c>
      <c r="AV3" s="146" t="s">
        <v>517</v>
      </c>
      <c r="AW3" s="146" t="s">
        <v>518</v>
      </c>
      <c r="AX3" s="146" t="s">
        <v>517</v>
      </c>
      <c r="AY3" s="146" t="s">
        <v>518</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380</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39"/>
      <c r="Q54" s="139"/>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39"/>
      <c r="AK54" s="139"/>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39"/>
      <c r="Q55" s="139"/>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39"/>
      <c r="AK55" s="139"/>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39"/>
      <c r="U58" s="139"/>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39"/>
      <c r="AY58" s="139"/>
    </row>
    <row r="59" spans="1:51">
      <c r="A59" s="140"/>
      <c r="H59" s="138"/>
      <c r="I59" s="139"/>
      <c r="J59" s="139"/>
      <c r="K59" s="139"/>
      <c r="L59" s="139"/>
      <c r="M59" s="139"/>
      <c r="N59" s="139"/>
      <c r="O59" s="139"/>
      <c r="P59" s="139"/>
      <c r="Q59" s="139"/>
      <c r="R59" s="139"/>
      <c r="S59" s="139"/>
      <c r="T59" s="139"/>
      <c r="U59" s="139"/>
      <c r="V59" s="139"/>
      <c r="W59" s="139"/>
      <c r="X59" s="139"/>
      <c r="Y59" s="139"/>
      <c r="Z59" s="139"/>
      <c r="AA59" s="139"/>
      <c r="AB59" s="138"/>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row>
    <row r="60" spans="1:51">
      <c r="A60" s="141"/>
      <c r="H60" s="138"/>
      <c r="I60" s="139"/>
      <c r="J60" s="139"/>
      <c r="K60" s="139"/>
      <c r="L60" s="139"/>
      <c r="M60" s="139"/>
      <c r="N60" s="139"/>
      <c r="O60" s="139"/>
      <c r="P60" s="139"/>
      <c r="Q60" s="139"/>
      <c r="R60" s="139"/>
      <c r="S60" s="139"/>
      <c r="T60" s="139"/>
      <c r="U60" s="139"/>
      <c r="V60" s="139"/>
      <c r="W60" s="139"/>
      <c r="X60" s="139"/>
      <c r="Y60" s="139"/>
      <c r="Z60" s="139"/>
      <c r="AA60" s="139"/>
      <c r="AB60" s="138"/>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7"/>
  <sheetViews>
    <sheetView workbookViewId="0">
      <selection activeCell="A16" sqref="A16"/>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473</v>
      </c>
    </row>
    <row r="5" spans="1:18" s="120" customFormat="1" ht="60.75" customHeight="1">
      <c r="A5" s="150" t="s">
        <v>472</v>
      </c>
    </row>
    <row r="6" spans="1:18" s="120" customFormat="1" ht="15" thickBot="1">
      <c r="A6" s="119" t="s">
        <v>474</v>
      </c>
    </row>
    <row r="7" spans="1:18" s="120" customFormat="1" ht="100.5" customHeight="1">
      <c r="A7" s="150" t="s">
        <v>475</v>
      </c>
    </row>
    <row r="8" spans="1:18" s="120" customFormat="1" ht="15" thickBot="1">
      <c r="A8" s="119" t="s">
        <v>476</v>
      </c>
      <c r="B8" s="121"/>
    </row>
    <row r="9" spans="1:18" s="120" customFormat="1" ht="270">
      <c r="A9" s="150" t="s">
        <v>477</v>
      </c>
    </row>
    <row r="10" spans="1:18" ht="15" thickBot="1">
      <c r="A10" s="119" t="s">
        <v>478</v>
      </c>
    </row>
    <row r="11" spans="1:18" ht="162">
      <c r="A11" s="150" t="s">
        <v>479</v>
      </c>
    </row>
    <row r="12" spans="1:18" ht="15" thickBot="1">
      <c r="A12" s="119" t="s">
        <v>480</v>
      </c>
    </row>
    <row r="13" spans="1:18" ht="55.5" customHeight="1">
      <c r="A13" s="150" t="s">
        <v>481</v>
      </c>
    </row>
    <row r="14" spans="1:18" ht="15" thickBot="1">
      <c r="A14" s="119" t="s">
        <v>482</v>
      </c>
    </row>
    <row r="15" spans="1:18" ht="94.5">
      <c r="A15" s="150" t="s">
        <v>483</v>
      </c>
    </row>
    <row r="16" spans="1:18" ht="15" thickBot="1">
      <c r="A16" s="119" t="s">
        <v>548</v>
      </c>
    </row>
    <row r="17" spans="1:1" ht="99.75">
      <c r="A17" s="181" t="s">
        <v>547</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98"/>
  <sheetViews>
    <sheetView topLeftCell="A46" workbookViewId="0">
      <selection activeCell="A98" sqref="A98:XFD98"/>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392</v>
      </c>
    </row>
    <row r="7" spans="1:14" s="150" customFormat="1" ht="13.5">
      <c r="A7" s="150" t="s">
        <v>393</v>
      </c>
    </row>
    <row r="8" spans="1:14" ht="15" thickBot="1">
      <c r="A8" s="119" t="s">
        <v>394</v>
      </c>
    </row>
    <row r="9" spans="1:14">
      <c r="A9" s="150" t="s">
        <v>395</v>
      </c>
    </row>
    <row r="10" spans="1:14" ht="15" thickBot="1">
      <c r="A10" s="119" t="s">
        <v>396</v>
      </c>
    </row>
    <row r="11" spans="1:14">
      <c r="A11" s="150" t="s">
        <v>397</v>
      </c>
    </row>
    <row r="12" spans="1:14" ht="15" thickBot="1">
      <c r="A12" s="119" t="s">
        <v>398</v>
      </c>
    </row>
    <row r="13" spans="1:14">
      <c r="A13" s="150" t="s">
        <v>399</v>
      </c>
    </row>
    <row r="14" spans="1:14" ht="15" thickBot="1">
      <c r="A14" s="119" t="s">
        <v>400</v>
      </c>
    </row>
    <row r="15" spans="1:14">
      <c r="A15" s="150" t="s">
        <v>401</v>
      </c>
    </row>
    <row r="16" spans="1:14" ht="15" thickBot="1">
      <c r="A16" s="119" t="s">
        <v>402</v>
      </c>
    </row>
    <row r="17" spans="1:1">
      <c r="A17" s="150" t="s">
        <v>403</v>
      </c>
    </row>
    <row r="18" spans="1:1" ht="15" thickBot="1">
      <c r="A18" s="119" t="s">
        <v>404</v>
      </c>
    </row>
    <row r="19" spans="1:1">
      <c r="A19" s="150" t="s">
        <v>405</v>
      </c>
    </row>
    <row r="20" spans="1:1" ht="15" thickBot="1">
      <c r="A20" s="119" t="s">
        <v>406</v>
      </c>
    </row>
    <row r="21" spans="1:1">
      <c r="A21" s="150" t="s">
        <v>407</v>
      </c>
    </row>
    <row r="22" spans="1:1" ht="15" thickBot="1">
      <c r="A22" s="119" t="s">
        <v>408</v>
      </c>
    </row>
    <row r="23" spans="1:1">
      <c r="A23" s="150" t="s">
        <v>409</v>
      </c>
    </row>
    <row r="24" spans="1:1" ht="15" thickBot="1">
      <c r="A24" s="119" t="s">
        <v>410</v>
      </c>
    </row>
    <row r="25" spans="1:1">
      <c r="A25" s="150" t="s">
        <v>411</v>
      </c>
    </row>
    <row r="26" spans="1:1" ht="15" thickBot="1">
      <c r="A26" s="119" t="s">
        <v>412</v>
      </c>
    </row>
    <row r="27" spans="1:1">
      <c r="A27" s="150" t="s">
        <v>413</v>
      </c>
    </row>
    <row r="28" spans="1:1" ht="15" thickBot="1">
      <c r="A28" s="119" t="s">
        <v>414</v>
      </c>
    </row>
    <row r="29" spans="1:1">
      <c r="A29" s="150" t="s">
        <v>415</v>
      </c>
    </row>
    <row r="30" spans="1:1" ht="15" thickBot="1">
      <c r="A30" s="119" t="s">
        <v>416</v>
      </c>
    </row>
    <row r="31" spans="1:1">
      <c r="A31" s="150" t="s">
        <v>417</v>
      </c>
    </row>
    <row r="32" spans="1:1" ht="15" thickBot="1">
      <c r="A32" s="119" t="s">
        <v>418</v>
      </c>
    </row>
    <row r="33" spans="1:1">
      <c r="A33" s="150" t="s">
        <v>419</v>
      </c>
    </row>
    <row r="34" spans="1:1" ht="15" thickBot="1">
      <c r="A34" s="119" t="s">
        <v>420</v>
      </c>
    </row>
    <row r="35" spans="1:1">
      <c r="A35" s="150" t="s">
        <v>421</v>
      </c>
    </row>
    <row r="36" spans="1:1" ht="15" thickBot="1">
      <c r="A36" s="119" t="s">
        <v>422</v>
      </c>
    </row>
    <row r="37" spans="1:1">
      <c r="A37" s="150" t="s">
        <v>423</v>
      </c>
    </row>
    <row r="38" spans="1:1" ht="15" thickBot="1">
      <c r="A38" s="119" t="s">
        <v>424</v>
      </c>
    </row>
    <row r="39" spans="1:1">
      <c r="A39" s="150" t="s">
        <v>425</v>
      </c>
    </row>
    <row r="40" spans="1:1" ht="15" thickBot="1">
      <c r="A40" s="119" t="s">
        <v>426</v>
      </c>
    </row>
    <row r="41" spans="1:1">
      <c r="A41" s="150" t="s">
        <v>427</v>
      </c>
    </row>
    <row r="42" spans="1:1" ht="15" thickBot="1">
      <c r="A42" s="119" t="s">
        <v>428</v>
      </c>
    </row>
    <row r="43" spans="1:1">
      <c r="A43" s="150" t="s">
        <v>429</v>
      </c>
    </row>
    <row r="44" spans="1:1" ht="15" thickBot="1">
      <c r="A44" s="119" t="s">
        <v>430</v>
      </c>
    </row>
    <row r="45" spans="1:1">
      <c r="A45" s="150" t="s">
        <v>431</v>
      </c>
    </row>
    <row r="46" spans="1:1" ht="15" thickBot="1">
      <c r="A46" s="119" t="s">
        <v>432</v>
      </c>
    </row>
    <row r="47" spans="1:1">
      <c r="A47" s="150" t="s">
        <v>433</v>
      </c>
    </row>
    <row r="48" spans="1:1" ht="15" thickBot="1">
      <c r="A48" s="119" t="s">
        <v>434</v>
      </c>
    </row>
    <row r="49" spans="1:1">
      <c r="A49" s="150" t="s">
        <v>435</v>
      </c>
    </row>
    <row r="50" spans="1:1" ht="15" thickBot="1">
      <c r="A50" s="119" t="s">
        <v>436</v>
      </c>
    </row>
    <row r="51" spans="1:1">
      <c r="A51" s="150" t="s">
        <v>437</v>
      </c>
    </row>
    <row r="52" spans="1:1" ht="15" thickBot="1">
      <c r="A52" s="119" t="s">
        <v>438</v>
      </c>
    </row>
    <row r="53" spans="1:1">
      <c r="A53" s="150" t="s">
        <v>439</v>
      </c>
    </row>
    <row r="54" spans="1:1" ht="15" thickBot="1">
      <c r="A54" s="119" t="s">
        <v>440</v>
      </c>
    </row>
    <row r="55" spans="1:1">
      <c r="A55" s="150" t="s">
        <v>441</v>
      </c>
    </row>
    <row r="56" spans="1:1" ht="15" thickBot="1">
      <c r="A56" s="119" t="s">
        <v>442</v>
      </c>
    </row>
    <row r="57" spans="1:1">
      <c r="A57" s="150" t="s">
        <v>443</v>
      </c>
    </row>
    <row r="58" spans="1:1" ht="15" thickBot="1">
      <c r="A58" s="119" t="s">
        <v>444</v>
      </c>
    </row>
    <row r="59" spans="1:1">
      <c r="A59" s="150" t="s">
        <v>445</v>
      </c>
    </row>
    <row r="60" spans="1:1" ht="15" thickBot="1">
      <c r="A60" s="119" t="s">
        <v>446</v>
      </c>
    </row>
    <row r="61" spans="1:1">
      <c r="A61" s="150" t="s">
        <v>447</v>
      </c>
    </row>
    <row r="62" spans="1:1" ht="15" thickBot="1">
      <c r="A62" s="119" t="s">
        <v>448</v>
      </c>
    </row>
    <row r="63" spans="1:1">
      <c r="A63" s="150" t="s">
        <v>449</v>
      </c>
    </row>
    <row r="64" spans="1:1" ht="15" thickBot="1">
      <c r="A64" s="119" t="s">
        <v>450</v>
      </c>
    </row>
    <row r="65" spans="1:1">
      <c r="A65" s="150" t="s">
        <v>451</v>
      </c>
    </row>
    <row r="66" spans="1:1" ht="15" thickBot="1">
      <c r="A66" s="119" t="s">
        <v>452</v>
      </c>
    </row>
    <row r="67" spans="1:1">
      <c r="A67" s="150" t="s">
        <v>453</v>
      </c>
    </row>
    <row r="68" spans="1:1" ht="15" thickBot="1">
      <c r="A68" s="119" t="s">
        <v>454</v>
      </c>
    </row>
    <row r="69" spans="1:1">
      <c r="A69" s="150" t="s">
        <v>455</v>
      </c>
    </row>
    <row r="70" spans="1:1" ht="15" thickBot="1">
      <c r="A70" s="119" t="s">
        <v>456</v>
      </c>
    </row>
    <row r="71" spans="1:1">
      <c r="A71" s="150" t="s">
        <v>457</v>
      </c>
    </row>
    <row r="72" spans="1:1" ht="15" thickBot="1">
      <c r="A72" s="119" t="s">
        <v>458</v>
      </c>
    </row>
    <row r="73" spans="1:1">
      <c r="A73" s="150" t="s">
        <v>459</v>
      </c>
    </row>
    <row r="74" spans="1:1" ht="15" thickBot="1">
      <c r="A74" s="119" t="s">
        <v>460</v>
      </c>
    </row>
    <row r="75" spans="1:1">
      <c r="A75" s="150" t="s">
        <v>461</v>
      </c>
    </row>
    <row r="76" spans="1:1" ht="15" thickBot="1">
      <c r="A76" s="119" t="s">
        <v>462</v>
      </c>
    </row>
    <row r="77" spans="1:1">
      <c r="A77" s="150" t="s">
        <v>463</v>
      </c>
    </row>
    <row r="78" spans="1:1" ht="15" thickBot="1">
      <c r="A78" s="119" t="s">
        <v>484</v>
      </c>
    </row>
    <row r="79" spans="1:1">
      <c r="A79" s="150" t="s">
        <v>485</v>
      </c>
    </row>
    <row r="80" spans="1:1" ht="15" thickBot="1">
      <c r="A80" s="119" t="s">
        <v>486</v>
      </c>
    </row>
    <row r="81" spans="1:1">
      <c r="A81" s="150" t="s">
        <v>487</v>
      </c>
    </row>
    <row r="82" spans="1:1" ht="15" thickBot="1">
      <c r="A82" s="119" t="s">
        <v>488</v>
      </c>
    </row>
    <row r="83" spans="1:1">
      <c r="A83" s="150" t="s">
        <v>489</v>
      </c>
    </row>
    <row r="84" spans="1:1" ht="15" thickBot="1">
      <c r="A84" s="119" t="s">
        <v>490</v>
      </c>
    </row>
    <row r="85" spans="1:1">
      <c r="A85" s="150" t="s">
        <v>491</v>
      </c>
    </row>
    <row r="86" spans="1:1" ht="15" thickBot="1">
      <c r="A86" s="119" t="s">
        <v>492</v>
      </c>
    </row>
    <row r="87" spans="1:1">
      <c r="A87" s="150" t="s">
        <v>493</v>
      </c>
    </row>
    <row r="88" spans="1:1" ht="15" thickBot="1">
      <c r="A88" s="119" t="s">
        <v>494</v>
      </c>
    </row>
    <row r="89" spans="1:1">
      <c r="A89" s="150" t="s">
        <v>495</v>
      </c>
    </row>
    <row r="90" spans="1:1" ht="15" thickBot="1">
      <c r="A90" s="119" t="s">
        <v>496</v>
      </c>
    </row>
    <row r="91" spans="1:1">
      <c r="A91" s="150" t="s">
        <v>497</v>
      </c>
    </row>
    <row r="92" spans="1:1" ht="15" thickBot="1">
      <c r="A92" s="119" t="s">
        <v>506</v>
      </c>
    </row>
    <row r="93" spans="1:1" s="150" customFormat="1" ht="13.5">
      <c r="A93" s="150" t="s">
        <v>507</v>
      </c>
    </row>
    <row r="94" spans="1:1" s="150" customFormat="1" thickBot="1">
      <c r="A94" s="119" t="s">
        <v>509</v>
      </c>
    </row>
    <row r="95" spans="1:1" s="150" customFormat="1" ht="13.5">
      <c r="A95" s="150" t="s">
        <v>508</v>
      </c>
    </row>
    <row r="96" spans="1:1" s="150" customFormat="1" thickBot="1">
      <c r="A96" s="119" t="s">
        <v>510</v>
      </c>
    </row>
    <row r="97" spans="1:1" s="150" customFormat="1" ht="13.5">
      <c r="A97" s="150" t="s">
        <v>511</v>
      </c>
    </row>
    <row r="98" spans="1:1">
      <c r="A98" s="150" t="s">
        <v>387</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2014-09-02T01:53:27Z</dcterms:modified>
</cp:coreProperties>
</file>